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-ТРОПИК-" sheetId="1" r:id="rId1"/>
    <sheet name="-ТЕПЛОМАШ-" sheetId="2" r:id="rId2"/>
    <sheet name="-BALLU-" sheetId="3" r:id="rId3"/>
    <sheet name="-NOBO-" sheetId="4" r:id="rId4"/>
    <sheet name="-NOIROT-" sheetId="5" r:id="rId5"/>
    <sheet name="-НК-" sheetId="6" r:id="rId6"/>
  </sheets>
  <definedNames>
    <definedName name="Z_7B4DA04D_DDE5_4ECD_8D29_474D5CAB278F_.wvu.Cols" localSheetId="2" hidden="1">'-BALLU-'!$K:$K</definedName>
    <definedName name="Z_7B4DA04D_DDE5_4ECD_8D29_474D5CAB278F_.wvu.Cols" localSheetId="3" hidden="1">'-NOBO-'!$F:$F</definedName>
    <definedName name="Z_7B4DA04D_DDE5_4ECD_8D29_474D5CAB278F_.wvu.Cols" localSheetId="4" hidden="1">'-NOIROT-'!$G:$G</definedName>
    <definedName name="Z_7B4DA04D_DDE5_4ECD_8D29_474D5CAB278F_.wvu.Cols" localSheetId="0" hidden="1">'-ТРОПИК-'!$H:$H</definedName>
    <definedName name="Z_7B4DA04D_DDE5_4ECD_8D29_474D5CAB278F_.wvu.FilterData" localSheetId="2" hidden="1">'-BALLU-'!$B$10:$N$22</definedName>
    <definedName name="Z_7B4DA04D_DDE5_4ECD_8D29_474D5CAB278F_.wvu.FilterData" localSheetId="3" hidden="1">'-NOBO-'!$B$6:$I$16</definedName>
    <definedName name="Z_7B4DA04D_DDE5_4ECD_8D29_474D5CAB278F_.wvu.Rows" localSheetId="2" hidden="1">'-BALLU-'!$10:$23,'-BALLU-'!$25:$31,'-BALLU-'!$33:$40,'-BALLU-'!$43:$58,'-BALLU-'!$60:$70,'-BALLU-'!$72:$90,'-BALLU-'!$92:$101,'-BALLU-'!$103:$116</definedName>
    <definedName name="Z_7B4DA04D_DDE5_4ECD_8D29_474D5CAB278F_.wvu.Rows" localSheetId="3" hidden="1">'-NOBO-'!$9:$16,'-NOBO-'!$18:$67,'-NOBO-'!$69:$73,'-NOBO-'!$75:$80,'-NOBO-'!$82:$94,'-NOBO-'!$96:$101,'-NOBO-'!$103:$113</definedName>
    <definedName name="Z_7B4DA04D_DDE5_4ECD_8D29_474D5CAB278F_.wvu.Rows" localSheetId="4" hidden="1">'-NOIROT-'!$9:$17,'-NOIROT-'!$19:$26,'-NOIROT-'!$28:$60,'-NOIROT-'!$62:$68,'-NOIROT-'!$70:$75,'-NOIROT-'!$77:$88,'-NOIROT-'!$90:$105,'-NOIROT-'!$107:$111</definedName>
    <definedName name="Z_7B4DA04D_DDE5_4ECD_8D29_474D5CAB278F_.wvu.Rows" localSheetId="5" hidden="1">'-НК-'!$23:$37,'-НК-'!$40:$44,'-НК-'!$46:$50</definedName>
    <definedName name="Z_7B4DA04D_DDE5_4ECD_8D29_474D5CAB278F_.wvu.Rows" localSheetId="1" hidden="1">'-ТЕПЛОМАШ-'!$9:$97,'-ТЕПЛОМАШ-'!$99:$141,'-ТЕПЛОМАШ-'!$143:$167,'-ТЕПЛОМАШ-'!$169:$194,'-ТЕПЛОМАШ-'!$196:$215,'-ТЕПЛОМАШ-'!$217:$224,'-ТЕПЛОМАШ-'!$226:$242,'-ТЕПЛОМАШ-'!$244:$250,'-ТЕПЛОМАШ-'!$252:$261,'-ТЕПЛОМАШ-'!$263:$288</definedName>
    <definedName name="Z_7B4DA04D_DDE5_4ECD_8D29_474D5CAB278F_.wvu.Rows" localSheetId="0" hidden="1">'-ТРОПИК-'!$11:$15,'-ТРОПИК-'!$17:$21,'-ТРОПИК-'!$23:$26,'-ТРОПИК-'!$28:$32,'-ТРОПИК-'!$34:$41,'-ТРОПИК-'!$43:$46,'-ТРОПИК-'!$49:$59,'-ТРОПИК-'!$61:$69,'-ТРОПИК-'!$71:$81,'-ТРОПИК-'!$83:$85,'-ТРОПИК-'!$87:$89</definedName>
  </definedNames>
  <calcPr fullCalcOnLoad="1" refMode="R1C1"/>
</workbook>
</file>

<file path=xl/sharedStrings.xml><?xml version="1.0" encoding="utf-8"?>
<sst xmlns="http://schemas.openxmlformats.org/spreadsheetml/2006/main" count="2396" uniqueCount="1104">
  <si>
    <t>курс USD</t>
  </si>
  <si>
    <t>Тепловые завесы серии К (клавишные переключатели режимов на корпусе)</t>
  </si>
  <si>
    <t>мощность, кВт</t>
  </si>
  <si>
    <t>длина, м</t>
  </si>
  <si>
    <t xml:space="preserve">расход воздуха,  м³/ч </t>
  </si>
  <si>
    <t>высота установки, м</t>
  </si>
  <si>
    <t>цена, руб.</t>
  </si>
  <si>
    <t>цена, USD.</t>
  </si>
  <si>
    <t>К-2</t>
  </si>
  <si>
    <t>до 2</t>
  </si>
  <si>
    <t>К-3</t>
  </si>
  <si>
    <t>К-5</t>
  </si>
  <si>
    <t>К-6</t>
  </si>
  <si>
    <t>Тепловые завесы серии А (клавишные переключатели режимов на корпусе)</t>
  </si>
  <si>
    <t>А-3</t>
  </si>
  <si>
    <t>до 2,2</t>
  </si>
  <si>
    <t>А-5</t>
  </si>
  <si>
    <t>А-6</t>
  </si>
  <si>
    <t>А-9</t>
  </si>
  <si>
    <t>Тепловые завесы серии М (электронный пульт управления с терморегулятором)</t>
  </si>
  <si>
    <t>цена, USD</t>
  </si>
  <si>
    <t>М-3</t>
  </si>
  <si>
    <t>до 2,3</t>
  </si>
  <si>
    <t>М-6</t>
  </si>
  <si>
    <t>М-9</t>
  </si>
  <si>
    <t>Тепловые завесы серии Т  (роторный пульт управления)</t>
  </si>
  <si>
    <t>Цена,USD</t>
  </si>
  <si>
    <t>Т-105</t>
  </si>
  <si>
    <t>до 2,6</t>
  </si>
  <si>
    <t>Т-106</t>
  </si>
  <si>
    <t>Т-109</t>
  </si>
  <si>
    <t>Т-112</t>
  </si>
  <si>
    <t>Тепловентиляторы серии ТПЦ</t>
  </si>
  <si>
    <t>масса, кг</t>
  </si>
  <si>
    <t>ТПЦ-2</t>
  </si>
  <si>
    <t>ТПЦ-3</t>
  </si>
  <si>
    <t>ТПЦ-5</t>
  </si>
  <si>
    <t>ТПЦ-9</t>
  </si>
  <si>
    <t>ТПЦ-15</t>
  </si>
  <si>
    <t>ТПЦ-23</t>
  </si>
  <si>
    <t>ТПЦ-30</t>
  </si>
  <si>
    <t>Тепловентиляторы серии ТВТ</t>
  </si>
  <si>
    <t>ТВТ-2</t>
  </si>
  <si>
    <t>ТВТ-3</t>
  </si>
  <si>
    <t>ТВТ-5</t>
  </si>
  <si>
    <t>Тепловые завесы электрические</t>
  </si>
  <si>
    <t>Т206Е</t>
  </si>
  <si>
    <t>до 3,2</t>
  </si>
  <si>
    <t>Т212Е</t>
  </si>
  <si>
    <t>Т309Е</t>
  </si>
  <si>
    <t>до 3,6</t>
  </si>
  <si>
    <t>Т318Е</t>
  </si>
  <si>
    <t>Х410Е</t>
  </si>
  <si>
    <t>до 4,3</t>
  </si>
  <si>
    <t>Х421Е</t>
  </si>
  <si>
    <t>Х512Е</t>
  </si>
  <si>
    <t>до 5,0</t>
  </si>
  <si>
    <t>Х524Е</t>
  </si>
  <si>
    <t>Х618Е</t>
  </si>
  <si>
    <t>до 6,0</t>
  </si>
  <si>
    <t>Х636Е</t>
  </si>
  <si>
    <t>Тепловые завесы на горячей воде</t>
  </si>
  <si>
    <t>T212W</t>
  </si>
  <si>
    <t>T224W</t>
  </si>
  <si>
    <t>X315W</t>
  </si>
  <si>
    <t>X330W</t>
  </si>
  <si>
    <t>X416W</t>
  </si>
  <si>
    <t>X432W</t>
  </si>
  <si>
    <t>X520W</t>
  </si>
  <si>
    <t>X540W</t>
  </si>
  <si>
    <t>Воздушные завесы без нагрева</t>
  </si>
  <si>
    <t>Т2001</t>
  </si>
  <si>
    <t>~</t>
  </si>
  <si>
    <t>Т2002</t>
  </si>
  <si>
    <t>Т3001</t>
  </si>
  <si>
    <t>Т3002</t>
  </si>
  <si>
    <t>Х4001</t>
  </si>
  <si>
    <t>Х4002</t>
  </si>
  <si>
    <t>Х5001</t>
  </si>
  <si>
    <t>Х5002</t>
  </si>
  <si>
    <t>Х6001</t>
  </si>
  <si>
    <t>Х6002</t>
  </si>
  <si>
    <t>Тепловентиляторы серии ТК</t>
  </si>
  <si>
    <t>ТК-2</t>
  </si>
  <si>
    <t>ТК-3</t>
  </si>
  <si>
    <t>Тепловентиляторы серии ТВВ</t>
  </si>
  <si>
    <t>ТВВ-12</t>
  </si>
  <si>
    <t>ТВВ-20</t>
  </si>
  <si>
    <t>Гарантия на все модели 2 года</t>
  </si>
  <si>
    <t>Цена, опт</t>
  </si>
  <si>
    <t>Цена, Дилер</t>
  </si>
  <si>
    <t>Цена розница, руб.</t>
  </si>
  <si>
    <t xml:space="preserve">ООО "СДК" - Системы Домашнего Комфорта, Новосибирск </t>
  </si>
  <si>
    <t>Почтовый ящик: sdk-climat@mail.ru</t>
  </si>
  <si>
    <t>http://www.sdk-climat.ru</t>
  </si>
  <si>
    <t>Тепловые завесы с электрическим нагревом</t>
  </si>
  <si>
    <t xml:space="preserve">расход воздуха, м³/ч </t>
  </si>
  <si>
    <t>Модели СЕЗОНА до 2011 г.</t>
  </si>
  <si>
    <t>НОВИНКИ СЕЗОНА 2011/12г.</t>
  </si>
  <si>
    <t>Тел: 8 (383) 214-35-61, Моб: +7 913-751-55-93</t>
  </si>
  <si>
    <t xml:space="preserve"> Электрические тепловые пушки</t>
  </si>
  <si>
    <t>Модель</t>
  </si>
  <si>
    <t>Мощность, кВт</t>
  </si>
  <si>
    <t>Производит-ть, м3/ч</t>
  </si>
  <si>
    <t>Сеть, В</t>
  </si>
  <si>
    <t>Вес, кг</t>
  </si>
  <si>
    <t>Габариты ШхВхГ, мм</t>
  </si>
  <si>
    <t>Розница, USD</t>
  </si>
  <si>
    <t xml:space="preserve">    Серия MASTER, прямоугольные</t>
  </si>
  <si>
    <t xml:space="preserve"> BHP-3.000</t>
  </si>
  <si>
    <r>
      <t xml:space="preserve">0 / 1,5 / </t>
    </r>
    <r>
      <rPr>
        <b/>
        <sz val="9"/>
        <color indexed="8"/>
        <rFont val="Arial"/>
        <family val="2"/>
      </rPr>
      <t>3</t>
    </r>
  </si>
  <si>
    <t>285х400х265</t>
  </si>
  <si>
    <t xml:space="preserve"> BHP-5.000</t>
  </si>
  <si>
    <r>
      <t xml:space="preserve">0 / 3 / </t>
    </r>
    <r>
      <rPr>
        <b/>
        <sz val="9"/>
        <color indexed="8"/>
        <rFont val="Arial"/>
        <family val="2"/>
      </rPr>
      <t>4,5</t>
    </r>
  </si>
  <si>
    <t>220/380</t>
  </si>
  <si>
    <t xml:space="preserve"> BHP-9.000</t>
  </si>
  <si>
    <r>
      <t xml:space="preserve">0 / 4,5 / </t>
    </r>
    <r>
      <rPr>
        <b/>
        <sz val="9"/>
        <color indexed="8"/>
        <rFont val="Arial"/>
        <family val="2"/>
      </rPr>
      <t>9</t>
    </r>
  </si>
  <si>
    <t>365х510х390</t>
  </si>
  <si>
    <t xml:space="preserve"> BHP-15.000</t>
  </si>
  <si>
    <r>
      <t xml:space="preserve">0 / 7,5 / </t>
    </r>
    <r>
      <rPr>
        <b/>
        <sz val="9"/>
        <color indexed="8"/>
        <rFont val="Arial"/>
        <family val="2"/>
      </rPr>
      <t>15</t>
    </r>
  </si>
  <si>
    <t>420х600х580</t>
  </si>
  <si>
    <t xml:space="preserve"> BHP-24.000</t>
  </si>
  <si>
    <r>
      <t xml:space="preserve">0 / 12 / </t>
    </r>
    <r>
      <rPr>
        <b/>
        <sz val="9"/>
        <color indexed="8"/>
        <rFont val="Arial"/>
        <family val="2"/>
      </rPr>
      <t>24</t>
    </r>
  </si>
  <si>
    <t xml:space="preserve"> BHP-30.000</t>
  </si>
  <si>
    <r>
      <t>0 / 15 /</t>
    </r>
    <r>
      <rPr>
        <b/>
        <sz val="9"/>
        <color indexed="8"/>
        <rFont val="Arial"/>
        <family val="2"/>
      </rPr>
      <t xml:space="preserve"> 30</t>
    </r>
  </si>
  <si>
    <t xml:space="preserve"> BHP-36.000</t>
  </si>
  <si>
    <r>
      <t xml:space="preserve">0 / 12 / 24 / </t>
    </r>
    <r>
      <rPr>
        <b/>
        <sz val="9"/>
        <color indexed="8"/>
        <rFont val="Arial"/>
        <family val="2"/>
      </rPr>
      <t>36</t>
    </r>
  </si>
  <si>
    <t xml:space="preserve">    Серия PRORAB, круглые</t>
  </si>
  <si>
    <t xml:space="preserve"> BHP-3.000C</t>
  </si>
  <si>
    <t>315х390х315</t>
  </si>
  <si>
    <t xml:space="preserve"> BHP-5.000C</t>
  </si>
  <si>
    <t xml:space="preserve"> BHP-6.000C</t>
  </si>
  <si>
    <r>
      <t xml:space="preserve">0 / 3 / </t>
    </r>
    <r>
      <rPr>
        <b/>
        <sz val="9"/>
        <color indexed="8"/>
        <rFont val="Arial"/>
        <family val="2"/>
      </rPr>
      <t>6</t>
    </r>
  </si>
  <si>
    <t>346х425х315</t>
  </si>
  <si>
    <t xml:space="preserve"> BHP-9.000C</t>
  </si>
  <si>
    <t xml:space="preserve">    Серия KX, с керамическим нагревательным элементом</t>
  </si>
  <si>
    <t xml:space="preserve"> KX-2</t>
  </si>
  <si>
    <r>
      <t xml:space="preserve">1 / </t>
    </r>
    <r>
      <rPr>
        <b/>
        <sz val="9"/>
        <color indexed="8"/>
        <rFont val="Arial"/>
        <family val="2"/>
      </rPr>
      <t>2</t>
    </r>
  </si>
  <si>
    <t>180х190х190</t>
  </si>
  <si>
    <t>Розница, Руб</t>
  </si>
  <si>
    <t>Цена, оптовая</t>
  </si>
  <si>
    <t xml:space="preserve"> Инфракрасные обогреватели</t>
  </si>
  <si>
    <t>Максимальный ток, А</t>
  </si>
  <si>
    <t xml:space="preserve">    Инфракрасные обогреватели</t>
  </si>
  <si>
    <t xml:space="preserve"> BIH-0.8</t>
  </si>
  <si>
    <t>1190х45х150</t>
  </si>
  <si>
    <t xml:space="preserve"> BIH-1.0</t>
  </si>
  <si>
    <t>1630х45х150</t>
  </si>
  <si>
    <t xml:space="preserve"> BIH-2.0</t>
  </si>
  <si>
    <t>1630х45х280</t>
  </si>
  <si>
    <t xml:space="preserve"> BIH-3.0</t>
  </si>
  <si>
    <t>1630х70х410</t>
  </si>
  <si>
    <t xml:space="preserve"> BIH-4.0</t>
  </si>
  <si>
    <t>Индикация обогрева</t>
  </si>
  <si>
    <t>Розница, EUR</t>
  </si>
  <si>
    <t xml:space="preserve">    Терморегуляторы</t>
  </si>
  <si>
    <t xml:space="preserve"> RTR-E 6202</t>
  </si>
  <si>
    <t>есть</t>
  </si>
  <si>
    <t>75х75х25</t>
  </si>
  <si>
    <t xml:space="preserve"> RTR-E 6163</t>
  </si>
  <si>
    <t>нет</t>
  </si>
  <si>
    <t xml:space="preserve"> Электрические тепловые завесы</t>
  </si>
  <si>
    <t>Высота установки, м</t>
  </si>
  <si>
    <t>Тип установки</t>
  </si>
  <si>
    <t xml:space="preserve">    Серия S, со стич-элементами</t>
  </si>
  <si>
    <t xml:space="preserve"> BHC-3.000SB</t>
  </si>
  <si>
    <t>до 2,5</t>
  </si>
  <si>
    <t>горизонт.</t>
  </si>
  <si>
    <r>
      <rPr>
        <b/>
        <sz val="9"/>
        <color indexed="8"/>
        <rFont val="Arial"/>
        <family val="2"/>
      </rPr>
      <t>580</t>
    </r>
    <r>
      <rPr>
        <sz val="9"/>
        <color indexed="8"/>
        <rFont val="Arial"/>
        <family val="2"/>
      </rPr>
      <t>х190х135</t>
    </r>
  </si>
  <si>
    <t xml:space="preserve"> BHC-5.000SB</t>
  </si>
  <si>
    <r>
      <t xml:space="preserve">0 / 2,5 / </t>
    </r>
    <r>
      <rPr>
        <b/>
        <sz val="9"/>
        <color indexed="8"/>
        <rFont val="Arial"/>
        <family val="2"/>
      </rPr>
      <t>5</t>
    </r>
  </si>
  <si>
    <r>
      <rPr>
        <b/>
        <sz val="9"/>
        <color indexed="8"/>
        <rFont val="Arial"/>
        <family val="2"/>
      </rPr>
      <t>800</t>
    </r>
    <r>
      <rPr>
        <sz val="9"/>
        <color indexed="8"/>
        <rFont val="Arial"/>
        <family val="2"/>
      </rPr>
      <t>х190х135</t>
    </r>
  </si>
  <si>
    <t xml:space="preserve"> BHC-6.000SR</t>
  </si>
  <si>
    <r>
      <rPr>
        <b/>
        <sz val="9"/>
        <color indexed="8"/>
        <rFont val="Arial"/>
        <family val="2"/>
      </rPr>
      <t>1085</t>
    </r>
    <r>
      <rPr>
        <sz val="9"/>
        <color indexed="8"/>
        <rFont val="Arial"/>
        <family val="2"/>
      </rPr>
      <t>х190х135</t>
    </r>
  </si>
  <si>
    <t xml:space="preserve"> BHC-9.000SR</t>
  </si>
  <si>
    <r>
      <rPr>
        <b/>
        <sz val="9"/>
        <color indexed="8"/>
        <rFont val="Arial"/>
        <family val="2"/>
      </rPr>
      <t>1580</t>
    </r>
    <r>
      <rPr>
        <sz val="9"/>
        <color indexed="8"/>
        <rFont val="Arial"/>
        <family val="2"/>
      </rPr>
      <t>х190х135</t>
    </r>
  </si>
  <si>
    <t xml:space="preserve">    Серия T, с ТЭНами</t>
  </si>
  <si>
    <t xml:space="preserve"> BHC-3.000TR</t>
  </si>
  <si>
    <r>
      <rPr>
        <b/>
        <sz val="9"/>
        <color indexed="8"/>
        <rFont val="Arial"/>
        <family val="2"/>
      </rPr>
      <t>820</t>
    </r>
    <r>
      <rPr>
        <sz val="9"/>
        <color indexed="8"/>
        <rFont val="Arial"/>
        <family val="2"/>
      </rPr>
      <t>х210х135</t>
    </r>
  </si>
  <si>
    <t xml:space="preserve"> BHC-6.000TR</t>
  </si>
  <si>
    <r>
      <t xml:space="preserve">0 / 4 / </t>
    </r>
    <r>
      <rPr>
        <b/>
        <sz val="9"/>
        <color indexed="8"/>
        <rFont val="Arial"/>
        <family val="2"/>
      </rPr>
      <t>6</t>
    </r>
  </si>
  <si>
    <t>до 3,5</t>
  </si>
  <si>
    <t>горизонт. и вертикал.</t>
  </si>
  <si>
    <r>
      <rPr>
        <b/>
        <sz val="9"/>
        <color indexed="8"/>
        <rFont val="Arial"/>
        <family val="2"/>
      </rPr>
      <t>1050</t>
    </r>
    <r>
      <rPr>
        <sz val="9"/>
        <color indexed="8"/>
        <rFont val="Arial"/>
        <family val="2"/>
      </rPr>
      <t>х245х220</t>
    </r>
  </si>
  <si>
    <t xml:space="preserve"> BHC-9.000TR</t>
  </si>
  <si>
    <r>
      <t xml:space="preserve">0 / 6 / </t>
    </r>
    <r>
      <rPr>
        <b/>
        <sz val="9"/>
        <color indexed="8"/>
        <rFont val="Arial"/>
        <family val="2"/>
      </rPr>
      <t>9</t>
    </r>
  </si>
  <si>
    <r>
      <rPr>
        <b/>
        <sz val="9"/>
        <color indexed="8"/>
        <rFont val="Arial"/>
        <family val="2"/>
      </rPr>
      <t>1500</t>
    </r>
    <r>
      <rPr>
        <sz val="9"/>
        <color indexed="8"/>
        <rFont val="Arial"/>
        <family val="2"/>
      </rPr>
      <t>х215х200</t>
    </r>
  </si>
  <si>
    <t xml:space="preserve"> BHC-12.000TR</t>
  </si>
  <si>
    <r>
      <t xml:space="preserve">0 / 9 / </t>
    </r>
    <r>
      <rPr>
        <b/>
        <sz val="9"/>
        <color indexed="8"/>
        <rFont val="Arial"/>
        <family val="2"/>
      </rPr>
      <t>12</t>
    </r>
  </si>
  <si>
    <r>
      <rPr>
        <b/>
        <sz val="9"/>
        <color indexed="8"/>
        <rFont val="Arial"/>
        <family val="2"/>
      </rPr>
      <t>1950</t>
    </r>
    <r>
      <rPr>
        <sz val="9"/>
        <color indexed="8"/>
        <rFont val="Arial"/>
        <family val="2"/>
      </rPr>
      <t>х245х220</t>
    </r>
  </si>
  <si>
    <t xml:space="preserve"> BHC-18.000TR</t>
  </si>
  <si>
    <r>
      <t xml:space="preserve">0 / 9 / </t>
    </r>
    <r>
      <rPr>
        <b/>
        <sz val="9"/>
        <color indexed="8"/>
        <rFont val="Arial"/>
        <family val="2"/>
      </rPr>
      <t>18</t>
    </r>
  </si>
  <si>
    <t xml:space="preserve"> BHC-24.000TR</t>
  </si>
  <si>
    <t xml:space="preserve">    Серия T500, с ТЭНами, высоконапорные</t>
  </si>
  <si>
    <t xml:space="preserve"> BHC-12.500TR</t>
  </si>
  <si>
    <r>
      <t xml:space="preserve">0 / 8 / </t>
    </r>
    <r>
      <rPr>
        <b/>
        <sz val="9"/>
        <color indexed="8"/>
        <rFont val="Arial"/>
        <family val="2"/>
      </rPr>
      <t>12</t>
    </r>
  </si>
  <si>
    <t>1800 / 2500</t>
  </si>
  <si>
    <t xml:space="preserve">
до 4,5</t>
  </si>
  <si>
    <r>
      <rPr>
        <b/>
        <sz val="9"/>
        <color indexed="8"/>
        <rFont val="Arial"/>
        <family val="2"/>
      </rPr>
      <t>1080</t>
    </r>
    <r>
      <rPr>
        <sz val="9"/>
        <color indexed="8"/>
        <rFont val="Arial"/>
        <family val="2"/>
      </rPr>
      <t>х280х320</t>
    </r>
  </si>
  <si>
    <t xml:space="preserve"> BHC-18.500TR</t>
  </si>
  <si>
    <t>2700 / 3800</t>
  </si>
  <si>
    <r>
      <rPr>
        <b/>
        <sz val="9"/>
        <color indexed="8"/>
        <rFont val="Arial"/>
        <family val="2"/>
      </rPr>
      <t>1510</t>
    </r>
    <r>
      <rPr>
        <sz val="9"/>
        <color indexed="8"/>
        <rFont val="Arial"/>
        <family val="2"/>
      </rPr>
      <t>х280х290</t>
    </r>
  </si>
  <si>
    <t xml:space="preserve"> BHC-24.500TR</t>
  </si>
  <si>
    <t>3500 / 5000</t>
  </si>
  <si>
    <r>
      <rPr>
        <b/>
        <sz val="9"/>
        <color indexed="8"/>
        <rFont val="Arial"/>
        <family val="2"/>
      </rPr>
      <t>1970</t>
    </r>
    <r>
      <rPr>
        <sz val="9"/>
        <color indexed="8"/>
        <rFont val="Arial"/>
        <family val="2"/>
      </rPr>
      <t>х280х320</t>
    </r>
  </si>
  <si>
    <t xml:space="preserve"> BHC-36.500TR</t>
  </si>
  <si>
    <r>
      <t xml:space="preserve">0 / 18 / </t>
    </r>
    <r>
      <rPr>
        <b/>
        <sz val="9"/>
        <color indexed="8"/>
        <rFont val="Arial"/>
        <family val="2"/>
      </rPr>
      <t>36</t>
    </r>
  </si>
  <si>
    <t>ПРОМЫШЛЕННОЕ ТЕПЛОВОЕ ОБОРУДОВАНИЕ</t>
  </si>
  <si>
    <t>БЫТОВОЕ ТЕПЛОВОЕ ОБОРУДОВАНИЕ</t>
  </si>
  <si>
    <t>ЦЕНА
Розница</t>
  </si>
  <si>
    <t>BEC/M - 500</t>
  </si>
  <si>
    <t>5 - 8</t>
  </si>
  <si>
    <t>460 х 78 х 400</t>
  </si>
  <si>
    <t>BEC/M - 1000</t>
  </si>
  <si>
    <t>1000 / 500</t>
  </si>
  <si>
    <t>5 - 15</t>
  </si>
  <si>
    <t>BEC/M - 1500</t>
  </si>
  <si>
    <t>1500 / 750</t>
  </si>
  <si>
    <t>8 - 20</t>
  </si>
  <si>
    <t>595 х 78 х 400</t>
  </si>
  <si>
    <t>BEC/M - 2000</t>
  </si>
  <si>
    <t>2000 / 1000</t>
  </si>
  <si>
    <t>10 - 25</t>
  </si>
  <si>
    <t>830 х 78 х 400</t>
  </si>
  <si>
    <t>BEC/E - 1000</t>
  </si>
  <si>
    <t>BEC/E - 1500</t>
  </si>
  <si>
    <t>BEC/E - 2000</t>
  </si>
  <si>
    <t>BEP/E - 1000</t>
  </si>
  <si>
    <t>600 x 105 x 452</t>
  </si>
  <si>
    <t>BEP/E - 1500</t>
  </si>
  <si>
    <t>820 x 105 x 452</t>
  </si>
  <si>
    <t>BEP/E - 2000</t>
  </si>
  <si>
    <t>1040 x 105 x 452</t>
  </si>
  <si>
    <t>BIHP/M - 1000</t>
  </si>
  <si>
    <t>до 10</t>
  </si>
  <si>
    <t>600 x 450 x 120</t>
  </si>
  <si>
    <t>BIHP/M - 1500</t>
  </si>
  <si>
    <t>до 15</t>
  </si>
  <si>
    <t>750 x 450 x 120</t>
  </si>
  <si>
    <t>BIHP/M - 2000</t>
  </si>
  <si>
    <t>до 22</t>
  </si>
  <si>
    <t>900 x 450 x 120</t>
  </si>
  <si>
    <t>BHH/M - 09</t>
  </si>
  <si>
    <t>900 / 450</t>
  </si>
  <si>
    <t xml:space="preserve">305 х 370 х 136 </t>
  </si>
  <si>
    <t>Тепловентиляторы</t>
  </si>
  <si>
    <t>BFH/S - 05</t>
  </si>
  <si>
    <t>0/750/1500</t>
  </si>
  <si>
    <t>240 x 210 x 128</t>
  </si>
  <si>
    <t>BFH/C - 20</t>
  </si>
  <si>
    <t>0/850/1500</t>
  </si>
  <si>
    <t>240 x 210 x 140</t>
  </si>
  <si>
    <t>Сушилки для рук</t>
  </si>
  <si>
    <t>GSX - 2000</t>
  </si>
  <si>
    <t>-</t>
  </si>
  <si>
    <t>275 х 265 х 255</t>
  </si>
  <si>
    <t>265 х 240 х 185</t>
  </si>
  <si>
    <t>248 х 250 х 175</t>
  </si>
  <si>
    <t>Конвекторы серия CAMINO Mechanical ЭКСКЛЮЗИВНЫЙ ДИЗАЙН!</t>
  </si>
  <si>
    <t>Конвекторы серия СAMINO Electronic ЭКСКЛЮЗИВНЫЙ ДИЗАЙН!</t>
  </si>
  <si>
    <t>Конвекторы серия PLAZA ЭКСКЛЮЗИВНЫЙ ДИЗАЙН!</t>
  </si>
  <si>
    <t>Инфракрасные обогреватели серия INFRARED NEW</t>
  </si>
  <si>
    <t>Галогеновые обогреватели NEW</t>
  </si>
  <si>
    <t>Электрические конвекторы</t>
  </si>
  <si>
    <t>Инфракрасные и галогеновые обогреватели</t>
  </si>
  <si>
    <t>Тепловентиляторы и сушилки для рук</t>
  </si>
  <si>
    <t>ПРАЙС-ЛИСТ НА ТЕПЛОВОЕ ОБОРУДОВАНИЕ "Ballu"</t>
  </si>
  <si>
    <t>ПРАЙС-ЛИСТ ТЕПЛОВОЕ ОБОРУДОВАНИЕ "ТРОПИК"</t>
  </si>
  <si>
    <t>Мощность, 
Вт</t>
  </si>
  <si>
    <t>Площадь обогрева,
м2</t>
  </si>
  <si>
    <t>Габаритные размеры (ДхВхГ),мм</t>
  </si>
  <si>
    <t>Вес,
кг</t>
  </si>
  <si>
    <r>
      <t xml:space="preserve">Все модели, кроме  </t>
    </r>
    <r>
      <rPr>
        <b/>
        <sz val="9"/>
        <color indexed="8"/>
        <rFont val="Arial"/>
        <family val="2"/>
      </rPr>
      <t>BHC-3.000SB</t>
    </r>
    <r>
      <rPr>
        <sz val="9"/>
        <color indexed="8"/>
        <rFont val="Arial"/>
        <family val="2"/>
      </rPr>
      <t xml:space="preserve">,  </t>
    </r>
    <r>
      <rPr>
        <b/>
        <sz val="9"/>
        <color indexed="8"/>
        <rFont val="Arial"/>
        <family val="2"/>
      </rPr>
      <t>BHC-5.000SB</t>
    </r>
    <r>
      <rPr>
        <sz val="9"/>
        <color indexed="8"/>
        <rFont val="Arial"/>
        <family val="2"/>
      </rPr>
      <t xml:space="preserve"> и  </t>
    </r>
    <r>
      <rPr>
        <b/>
        <sz val="9"/>
        <color indexed="8"/>
        <rFont val="Arial"/>
        <family val="2"/>
      </rPr>
      <t>BHC-3.000TR</t>
    </r>
    <r>
      <rPr>
        <sz val="9"/>
        <color indexed="8"/>
        <rFont val="Arial"/>
        <family val="2"/>
      </rPr>
      <t xml:space="preserve"> комплектуются пультом ДУ с термостатом (+10…30°C).</t>
    </r>
  </si>
  <si>
    <t xml:space="preserve"> Тепловые завесы с водным теплообменником</t>
  </si>
  <si>
    <t>Мощность
(80/60), кВт</t>
  </si>
  <si>
    <t xml:space="preserve">    Серия W, с водным теплообменником</t>
  </si>
  <si>
    <t xml:space="preserve"> BHC-8WR</t>
  </si>
  <si>
    <t>600 / 1200</t>
  </si>
  <si>
    <r>
      <rPr>
        <b/>
        <sz val="9"/>
        <rFont val="Arial"/>
        <family val="2"/>
      </rPr>
      <t>1048</t>
    </r>
    <r>
      <rPr>
        <sz val="9"/>
        <rFont val="Arial"/>
        <family val="2"/>
      </rPr>
      <t>х275х365</t>
    </r>
  </si>
  <si>
    <t xml:space="preserve"> BHC-12WR</t>
  </si>
  <si>
    <t>1200 / 2200</t>
  </si>
  <si>
    <r>
      <rPr>
        <b/>
        <sz val="9"/>
        <rFont val="Arial"/>
        <family val="2"/>
      </rPr>
      <t>1700</t>
    </r>
    <r>
      <rPr>
        <sz val="9"/>
        <rFont val="Arial"/>
        <family val="2"/>
      </rPr>
      <t>х275х365</t>
    </r>
  </si>
  <si>
    <t xml:space="preserve"> BHC-10WR</t>
  </si>
  <si>
    <t>1100 / 1500</t>
  </si>
  <si>
    <r>
      <rPr>
        <b/>
        <sz val="9"/>
        <rFont val="Arial"/>
        <family val="2"/>
      </rPr>
      <t>1040</t>
    </r>
    <r>
      <rPr>
        <sz val="9"/>
        <rFont val="Arial"/>
        <family val="2"/>
      </rPr>
      <t>х308х395</t>
    </r>
  </si>
  <si>
    <t xml:space="preserve"> BHC-16WR</t>
  </si>
  <si>
    <t>1500 / 3000</t>
  </si>
  <si>
    <r>
      <rPr>
        <b/>
        <sz val="9"/>
        <rFont val="Arial"/>
        <family val="2"/>
      </rPr>
      <t>1550</t>
    </r>
    <r>
      <rPr>
        <sz val="9"/>
        <rFont val="Arial"/>
        <family val="2"/>
      </rPr>
      <t>х308х395</t>
    </r>
  </si>
  <si>
    <t xml:space="preserve"> BHC-22WR</t>
  </si>
  <si>
    <t>3600 / 3900</t>
  </si>
  <si>
    <r>
      <rPr>
        <b/>
        <sz val="9"/>
        <rFont val="Arial"/>
        <family val="2"/>
      </rPr>
      <t>2000</t>
    </r>
    <r>
      <rPr>
        <sz val="9"/>
        <rFont val="Arial"/>
        <family val="2"/>
      </rPr>
      <t>х308х395</t>
    </r>
  </si>
  <si>
    <t xml:space="preserve"> BHC-15WR</t>
  </si>
  <si>
    <t>1300 / 2000 / 2500</t>
  </si>
  <si>
    <t>до 4,5</t>
  </si>
  <si>
    <r>
      <rPr>
        <b/>
        <sz val="9"/>
        <rFont val="Arial"/>
        <family val="2"/>
      </rPr>
      <t>1125</t>
    </r>
    <r>
      <rPr>
        <sz val="9"/>
        <rFont val="Arial"/>
        <family val="2"/>
      </rPr>
      <t>х271х482</t>
    </r>
  </si>
  <si>
    <t xml:space="preserve"> BHC-36WR</t>
  </si>
  <si>
    <t>2600 / 4000 / 5000</t>
  </si>
  <si>
    <r>
      <rPr>
        <b/>
        <sz val="9"/>
        <rFont val="Arial"/>
        <family val="2"/>
      </rPr>
      <t>2060</t>
    </r>
    <r>
      <rPr>
        <sz val="9"/>
        <rFont val="Arial"/>
        <family val="2"/>
      </rPr>
      <t>х271х482</t>
    </r>
  </si>
  <si>
    <t xml:space="preserve"> Все модели комплектуются пультом дистанционного управления с термостатом.</t>
  </si>
  <si>
    <t>Расход воды, л/c</t>
  </si>
  <si>
    <t xml:space="preserve">    Смесительные узлы MST</t>
  </si>
  <si>
    <t xml:space="preserve"> MST kv 4</t>
  </si>
  <si>
    <t xml:space="preserve">0,03 - 0,5 </t>
  </si>
  <si>
    <t xml:space="preserve"> MST kv 10</t>
  </si>
  <si>
    <t xml:space="preserve">0,4 - 1,1 </t>
  </si>
  <si>
    <t xml:space="preserve"> MST kv 16</t>
  </si>
  <si>
    <t>0,7 - 2,3</t>
  </si>
  <si>
    <t xml:space="preserve"> MST kv 4 25-30</t>
  </si>
  <si>
    <t xml:space="preserve"> MST kv 10 25-60</t>
  </si>
  <si>
    <t xml:space="preserve"> MST kv 16 32-60</t>
  </si>
  <si>
    <t xml:space="preserve"> MST kv 16 32-80</t>
  </si>
  <si>
    <t>Смесительные узлы</t>
  </si>
  <si>
    <t xml:space="preserve">    Смесительные узлы MST Eco</t>
  </si>
  <si>
    <t xml:space="preserve"> MST Eco kv 4</t>
  </si>
  <si>
    <t xml:space="preserve"> MST Eco kv 10</t>
  </si>
  <si>
    <t xml:space="preserve"> MST Eco kv 16</t>
  </si>
  <si>
    <t>Рабочая температура, +2...+105 ˚С,  максимальное давление 10 бар</t>
  </si>
  <si>
    <t>220/50</t>
  </si>
  <si>
    <t>КЭВ-2,5П112Е</t>
  </si>
  <si>
    <t>КЭВ-4П114Е</t>
  </si>
  <si>
    <t>2,2/4</t>
  </si>
  <si>
    <t>КЭВ-5П114Е</t>
  </si>
  <si>
    <t>2,2/4/5</t>
  </si>
  <si>
    <t>220(380)/50</t>
  </si>
  <si>
    <t>380/50</t>
  </si>
  <si>
    <t>*/4,5/9</t>
  </si>
  <si>
    <t>*/6/12</t>
  </si>
  <si>
    <t>КЭВ-9П303Е</t>
  </si>
  <si>
    <t>КЭВ-12П303Е</t>
  </si>
  <si>
    <t>КЭВ-9П301Е</t>
  </si>
  <si>
    <t>КЭВ-12П301Е</t>
  </si>
  <si>
    <t>КЭВ-15П301Е</t>
  </si>
  <si>
    <t>*/7,5/15</t>
  </si>
  <si>
    <t>КЭВ-11П302Е</t>
  </si>
  <si>
    <t>*/5,5/11</t>
  </si>
  <si>
    <t>КЭВ-12П304Е</t>
  </si>
  <si>
    <t>КЭВ-18П304Е</t>
  </si>
  <si>
    <t>*/9/18</t>
  </si>
  <si>
    <t>КЭВ-24П304Е</t>
  </si>
  <si>
    <t>*/12/24</t>
  </si>
  <si>
    <t>*/1,5/3</t>
  </si>
  <si>
    <t>Габариты (ГхВхШ), мм</t>
  </si>
  <si>
    <t>Питание, В/Гц</t>
  </si>
  <si>
    <t>125х165х700</t>
  </si>
  <si>
    <t>КЭВ-3П115Е</t>
  </si>
  <si>
    <t>190х200х700</t>
  </si>
  <si>
    <t>КЭВ-4П115Е</t>
  </si>
  <si>
    <t>*/4,2</t>
  </si>
  <si>
    <t>500/570/650</t>
  </si>
  <si>
    <t>КЭВ-5П115Е</t>
  </si>
  <si>
    <t>*/5,1</t>
  </si>
  <si>
    <t>Тепловые электрические воздушные завесы</t>
  </si>
  <si>
    <t>ПРАЙС-ЛИСТ НА ТЕПЛОВОЕ ОБОРУДОВАНИЕ "ТЕПЛОМАШ"</t>
  </si>
  <si>
    <t>Звуковое давление, дБ</t>
  </si>
  <si>
    <t>Длина струи, м.</t>
  </si>
  <si>
    <t>Цена, дилер</t>
  </si>
  <si>
    <t>Розница, Руб.</t>
  </si>
  <si>
    <t>Cерия 100Е</t>
  </si>
  <si>
    <t>Cерия 100Е с РТС-нагревателями</t>
  </si>
  <si>
    <t>190х225х785</t>
  </si>
  <si>
    <t>Cерия 200Е</t>
  </si>
  <si>
    <t>КЭВ-6П221(201,207,227)Е</t>
  </si>
  <si>
    <t>*/4(3)/6</t>
  </si>
  <si>
    <t>210х240х1000</t>
  </si>
  <si>
    <t>800/950/1100</t>
  </si>
  <si>
    <t>КЭВ-6П222(202,208,228)Е</t>
  </si>
  <si>
    <t>210х240х1500</t>
  </si>
  <si>
    <t>1100/1350/1600</t>
  </si>
  <si>
    <t>КЭВ-9П201(207)Е</t>
  </si>
  <si>
    <t>КЭВ-9П202(208)Е</t>
  </si>
  <si>
    <t>КЭВ-12П202(208)Е</t>
  </si>
  <si>
    <t>270х310х1017</t>
  </si>
  <si>
    <t>1200/1350/1500</t>
  </si>
  <si>
    <t>270х310х1500</t>
  </si>
  <si>
    <t>1600/1900/2200</t>
  </si>
  <si>
    <t>270х310х1380</t>
  </si>
  <si>
    <t>1300/1450/1600</t>
  </si>
  <si>
    <t>270х310х1962</t>
  </si>
  <si>
    <t>2400/2700/3000</t>
  </si>
  <si>
    <t>2600/2900/3200</t>
  </si>
  <si>
    <t>Cерия 300Е потолочная</t>
  </si>
  <si>
    <t>Cерия 400Е</t>
  </si>
  <si>
    <t>КЭВ-9П403Е</t>
  </si>
  <si>
    <t>272х380х1030</t>
  </si>
  <si>
    <t>1300/2000/2600</t>
  </si>
  <si>
    <t>КЭВ-12П403Е</t>
  </si>
  <si>
    <t>КЭВ-18П403Е</t>
  </si>
  <si>
    <t>КЭВ-12П404Е</t>
  </si>
  <si>
    <t>272х380х1500</t>
  </si>
  <si>
    <t>1800/3000/3700</t>
  </si>
  <si>
    <t>КЭВ-18П404Е</t>
  </si>
  <si>
    <t>КЭВ-24П404Е</t>
  </si>
  <si>
    <t>КЭВ-18П402Е</t>
  </si>
  <si>
    <t>272х380х2020</t>
  </si>
  <si>
    <t>2600/4000/5200</t>
  </si>
  <si>
    <t>КЭВ-24П402Е</t>
  </si>
  <si>
    <t>КЭВ-36П402Е</t>
  </si>
  <si>
    <t>*/18/36</t>
  </si>
  <si>
    <t>Cерия 400Е для автомоек</t>
  </si>
  <si>
    <t>КЭВ-12П405Е</t>
  </si>
  <si>
    <t>506х555х1500</t>
  </si>
  <si>
    <t>1900/2900/3700</t>
  </si>
  <si>
    <t>КЭВ-18П405Е</t>
  </si>
  <si>
    <t>КЭВ-24П405Е</t>
  </si>
  <si>
    <t>КЭВ-12П406Е</t>
  </si>
  <si>
    <t>506х555х2025</t>
  </si>
  <si>
    <t>2600/4100/5200</t>
  </si>
  <si>
    <t>КЭВ-24П406Е</t>
  </si>
  <si>
    <t>КЭВ-36П406Е</t>
  </si>
  <si>
    <t>Cерия 400Е из нержавеющей стали</t>
  </si>
  <si>
    <t>КЭВ-9П407Е</t>
  </si>
  <si>
    <t>272х380х1050</t>
  </si>
  <si>
    <t>КЭВ-12П407Е</t>
  </si>
  <si>
    <t>КЭВ-18П407Е</t>
  </si>
  <si>
    <t>КЭВ-12П408Е</t>
  </si>
  <si>
    <t>272х380х1510</t>
  </si>
  <si>
    <t>КЭВ-18П408Е</t>
  </si>
  <si>
    <t>КЭВ-24П408Е</t>
  </si>
  <si>
    <t>КЭВ-18П409Е</t>
  </si>
  <si>
    <t>272х380х2030</t>
  </si>
  <si>
    <t>КЭВ-24П409Е</t>
  </si>
  <si>
    <t>КЭВ-36П409Е</t>
  </si>
  <si>
    <t>Cерия 400Е с фильтром</t>
  </si>
  <si>
    <t>Cерия 600Е</t>
  </si>
  <si>
    <t>КЭВ-12П601Е эллипс</t>
  </si>
  <si>
    <t>683х370х1110</t>
  </si>
  <si>
    <t>2000/2300/2600</t>
  </si>
  <si>
    <t>КЭВ-18П601Е эллипс</t>
  </si>
  <si>
    <t>КЭВ-24П601Е эллипс</t>
  </si>
  <si>
    <t>КЭВ-24П603Е эллипс</t>
  </si>
  <si>
    <t>683х370х2050</t>
  </si>
  <si>
    <t>4000/4600/5200</t>
  </si>
  <si>
    <t>КЭВ-36П603Е эллипс</t>
  </si>
  <si>
    <t>КЭВ-48П603Е эллипс</t>
  </si>
  <si>
    <t>5200/5800/6400</t>
  </si>
  <si>
    <t>КЭВ-12П604Е колонна</t>
  </si>
  <si>
    <t>h-2012; D460</t>
  </si>
  <si>
    <t>КЭВ-18П604Е колонна</t>
  </si>
  <si>
    <t>КЭВ-24П604Е колонна</t>
  </si>
  <si>
    <t>КЭВ-24П605Е линза</t>
  </si>
  <si>
    <t>920х380х250</t>
  </si>
  <si>
    <t>КЭВ-36П605Е линза</t>
  </si>
  <si>
    <t>КЭВ-48П605Е линза</t>
  </si>
  <si>
    <t>*/24/48</t>
  </si>
  <si>
    <t>4800/5400/6000</t>
  </si>
  <si>
    <t>Cерия 600Е в корпусе из нержавеющей стали</t>
  </si>
  <si>
    <t>L-2012; D460</t>
  </si>
  <si>
    <t>Тепловые водяные воздушные завесы</t>
  </si>
  <si>
    <t>КЭВ-20П211W</t>
  </si>
  <si>
    <t>210х260х1000</t>
  </si>
  <si>
    <t>700/850/1000</t>
  </si>
  <si>
    <t>КЭВ-29П212W</t>
  </si>
  <si>
    <t>210х260х1500</t>
  </si>
  <si>
    <t>1000/1250/1500</t>
  </si>
  <si>
    <t>Cерия 200W</t>
  </si>
  <si>
    <t>КЭВ-28П313W</t>
  </si>
  <si>
    <t>310х310х1017</t>
  </si>
  <si>
    <t>1100/1250/1400</t>
  </si>
  <si>
    <t>КЭВ-42П311W</t>
  </si>
  <si>
    <t>310х310х1500</t>
  </si>
  <si>
    <t>1500/1800/2100</t>
  </si>
  <si>
    <t>КЭВ-60П314W</t>
  </si>
  <si>
    <t>310х310х1962</t>
  </si>
  <si>
    <t>Cерия 300W</t>
  </si>
  <si>
    <t>2200/2500/2800</t>
  </si>
  <si>
    <t>Cерия 300W потолочная</t>
  </si>
  <si>
    <t>КЭВ-28П315W</t>
  </si>
  <si>
    <t>320х420х1025</t>
  </si>
  <si>
    <t>КЭВ-60П316W</t>
  </si>
  <si>
    <t>320х420х1970</t>
  </si>
  <si>
    <t>КЭВ-44П413W</t>
  </si>
  <si>
    <t>1300/2000/2500</t>
  </si>
  <si>
    <t>КЭВ-70П414W</t>
  </si>
  <si>
    <t>1800/3000/3600</t>
  </si>
  <si>
    <t>КЭВ-98П412W</t>
  </si>
  <si>
    <t>2600/4000/5000</t>
  </si>
  <si>
    <t>Cерия 400W</t>
  </si>
  <si>
    <t>Cерия 400W для автомоек</t>
  </si>
  <si>
    <t>КЭВ-75П405W</t>
  </si>
  <si>
    <t>1800/2800/3600</t>
  </si>
  <si>
    <t>КЭВ-100П406W</t>
  </si>
  <si>
    <t>2500/4000/5100</t>
  </si>
  <si>
    <t>КЭВ-100П416W</t>
  </si>
  <si>
    <t>GSX - 1800 antivandal</t>
  </si>
  <si>
    <t>GSX - 1000 Air Jet NEW</t>
  </si>
  <si>
    <t>Cерия 400W в корпусе из нержавеющей стали</t>
  </si>
  <si>
    <t>Cерия 400W с фильтром</t>
  </si>
  <si>
    <t>КЭВ-44П417W</t>
  </si>
  <si>
    <t>Cерия 500W</t>
  </si>
  <si>
    <t>КЭВ-140П511W</t>
  </si>
  <si>
    <t>569х786х1590</t>
  </si>
  <si>
    <t>3200/4800/6400</t>
  </si>
  <si>
    <t>КЭВ-200П512W</t>
  </si>
  <si>
    <t>569х786х2090</t>
  </si>
  <si>
    <t>4800/7200/9600</t>
  </si>
  <si>
    <t>КЭВ-125П515W</t>
  </si>
  <si>
    <t>КЭВ-175П516W</t>
  </si>
  <si>
    <t>Cерия 600W</t>
  </si>
  <si>
    <t>КЭВ-50П611W эллипс</t>
  </si>
  <si>
    <t>685х370х1110</t>
  </si>
  <si>
    <t>1200/1800/2500</t>
  </si>
  <si>
    <t>КЭВ-110П613W эллипс</t>
  </si>
  <si>
    <t>685х370х2050</t>
  </si>
  <si>
    <t>2500/3700/4900</t>
  </si>
  <si>
    <t>КЭВ-110П615W линза</t>
  </si>
  <si>
    <t>920х380х2050</t>
  </si>
  <si>
    <t>КЭВ-52П614W колонна</t>
  </si>
  <si>
    <t>1200/1800/2400</t>
  </si>
  <si>
    <t>Cерия 600W в корпусе из нержавеющей стали</t>
  </si>
  <si>
    <t>Cерия 700W</t>
  </si>
  <si>
    <t>КЭВ-170П701W</t>
  </si>
  <si>
    <t>700х640х1500</t>
  </si>
  <si>
    <t>4900/6300/9800</t>
  </si>
  <si>
    <t>КЭВ-230П702W</t>
  </si>
  <si>
    <t>700х640х2000</t>
  </si>
  <si>
    <t>6700/8700/13500</t>
  </si>
  <si>
    <t>Воздушные завесы без источника тепла</t>
  </si>
  <si>
    <t>КЭВ-П211А</t>
  </si>
  <si>
    <t>КЭВ-П212А</t>
  </si>
  <si>
    <t>КЭВ-П311А</t>
  </si>
  <si>
    <t>КЭВ-П313А</t>
  </si>
  <si>
    <t>КЭВ-П314А</t>
  </si>
  <si>
    <t>КЭВ-П405А</t>
  </si>
  <si>
    <t>КЭВ-П406А</t>
  </si>
  <si>
    <t>КЭВ-П405А(нерж.)</t>
  </si>
  <si>
    <t>КЭВ-П406А(нерж.)</t>
  </si>
  <si>
    <t>КЭВ-П412А</t>
  </si>
  <si>
    <t>3000/4600/5800</t>
  </si>
  <si>
    <t>КЭВ-П413А</t>
  </si>
  <si>
    <t>1500/2300/2900</t>
  </si>
  <si>
    <t>КЭВ-П414А</t>
  </si>
  <si>
    <t>2100/3500/4200</t>
  </si>
  <si>
    <t>КЭВ-П515А</t>
  </si>
  <si>
    <t>КЭВ-П516А</t>
  </si>
  <si>
    <t>КЭВ-П611А</t>
  </si>
  <si>
    <t>КЭВ-П613А</t>
  </si>
  <si>
    <t>КЭВ-П614А</t>
  </si>
  <si>
    <t>КЭВ-П615А</t>
  </si>
  <si>
    <t>КЭВ-П611А(нерж.)</t>
  </si>
  <si>
    <t>КЭВ-П613А(нерж.)</t>
  </si>
  <si>
    <t>КЭВ-П614А(нерж.)</t>
  </si>
  <si>
    <t>КЭВ-П615А(нерж.)</t>
  </si>
  <si>
    <t>КЭВ-П701А</t>
  </si>
  <si>
    <t>640х700х1500</t>
  </si>
  <si>
    <t>5200/6700/10450</t>
  </si>
  <si>
    <t>КЭВ-П702А</t>
  </si>
  <si>
    <t>640х700х2000</t>
  </si>
  <si>
    <t>Тепловентиляторы электрические</t>
  </si>
  <si>
    <t>Cерия С</t>
  </si>
  <si>
    <t>КЭВ-2С31Е(круглый корпус)</t>
  </si>
  <si>
    <t>от +5 до +40</t>
  </si>
  <si>
    <t>КЭВ-2С41Е</t>
  </si>
  <si>
    <t>270х271х282</t>
  </si>
  <si>
    <t>КЭВ-2С51Е</t>
  </si>
  <si>
    <t>КЭВ-3С31Е(круглый корпус)</t>
  </si>
  <si>
    <t>КЭВ-3С41Е</t>
  </si>
  <si>
    <t>258х260х380</t>
  </si>
  <si>
    <t>КЭВ-4С40Е</t>
  </si>
  <si>
    <t>*/2/4</t>
  </si>
  <si>
    <t>КЭВ-4С41Е</t>
  </si>
  <si>
    <t>КЭВ-6С40Е</t>
  </si>
  <si>
    <t>*/3/6</t>
  </si>
  <si>
    <t>318х324х480</t>
  </si>
  <si>
    <t>КЭВ-6С41Е</t>
  </si>
  <si>
    <t>*/4/6</t>
  </si>
  <si>
    <t>КЭВ-9С40Е</t>
  </si>
  <si>
    <t>КЭВ-12С40Е</t>
  </si>
  <si>
    <t>402х367х575</t>
  </si>
  <si>
    <t>КЭВ-15С40Е</t>
  </si>
  <si>
    <t>402х455х575</t>
  </si>
  <si>
    <t>КЭВ-18С20Е</t>
  </si>
  <si>
    <t>Диапазон регулиров. t, С</t>
  </si>
  <si>
    <t>Cерия Т</t>
  </si>
  <si>
    <t>КЭВ-20Т20Е</t>
  </si>
  <si>
    <t>*/10/20</t>
  </si>
  <si>
    <t>470х569х514</t>
  </si>
  <si>
    <t>КЭВ-25Т20Е</t>
  </si>
  <si>
    <t>*/15/25</t>
  </si>
  <si>
    <t>КЭВ-30Т20Е</t>
  </si>
  <si>
    <t>*/15/30</t>
  </si>
  <si>
    <t>КЭВ-35Т20Е</t>
  </si>
  <si>
    <t>*/20/35</t>
  </si>
  <si>
    <t>КЭВ-50Т20Е</t>
  </si>
  <si>
    <t>*/25/37,5/50</t>
  </si>
  <si>
    <t>700х724х740</t>
  </si>
  <si>
    <t>КЭВ-60Т20Е</t>
  </si>
  <si>
    <t>*/25/50/62,5</t>
  </si>
  <si>
    <t>КЭВ-75Т20Е</t>
  </si>
  <si>
    <t>*/25/50/75</t>
  </si>
  <si>
    <t>КЭВ-90Т20Е</t>
  </si>
  <si>
    <t>*/50/75/87,5</t>
  </si>
  <si>
    <t>КЭВ-100Т20Е</t>
  </si>
  <si>
    <t>*/50/75/100</t>
  </si>
  <si>
    <t>Тепловентиляторы с водяным источником тепла</t>
  </si>
  <si>
    <t>Cерия TW</t>
  </si>
  <si>
    <t xml:space="preserve">КЭВ-25Т3W2 </t>
  </si>
  <si>
    <t>467х305х400</t>
  </si>
  <si>
    <t>600/900/1200</t>
  </si>
  <si>
    <t xml:space="preserve">КЭВ-34Т3,5W2 </t>
  </si>
  <si>
    <t>950/1450/1900</t>
  </si>
  <si>
    <t xml:space="preserve">КЭВ-36Т3W2 </t>
  </si>
  <si>
    <t>618х360х496</t>
  </si>
  <si>
    <t>750/1150/1500</t>
  </si>
  <si>
    <t xml:space="preserve">КЭВ-49Т3,5W2 </t>
  </si>
  <si>
    <t xml:space="preserve">КЭВ-56Т4W2 </t>
  </si>
  <si>
    <t>1500/2250/3000</t>
  </si>
  <si>
    <t xml:space="preserve">КЭВ-70Т5W2 </t>
  </si>
  <si>
    <t xml:space="preserve">КЭВ-86Т4W2 </t>
  </si>
  <si>
    <t>855х450х750</t>
  </si>
  <si>
    <t>1850/2800/3700</t>
  </si>
  <si>
    <t xml:space="preserve">КЭВ-106Т4,5W2 </t>
  </si>
  <si>
    <t>2550/3850/5100</t>
  </si>
  <si>
    <t xml:space="preserve">КЭВ-120Т5W2 </t>
  </si>
  <si>
    <t>3100/4650/6200</t>
  </si>
  <si>
    <t xml:space="preserve">КЭВ-30Т3W3 </t>
  </si>
  <si>
    <t>550/850/1100</t>
  </si>
  <si>
    <t xml:space="preserve">КЭВ-40Т3,5W3 </t>
  </si>
  <si>
    <t>800/1200/1600</t>
  </si>
  <si>
    <t xml:space="preserve">КЭВ-60Т3,5W3 </t>
  </si>
  <si>
    <t>1100/1650/2200</t>
  </si>
  <si>
    <t xml:space="preserve">КЭВ-69Т4W3 </t>
  </si>
  <si>
    <t>1350/2050/2700</t>
  </si>
  <si>
    <t xml:space="preserve">КЭВ-80Т5,6W3 </t>
  </si>
  <si>
    <t xml:space="preserve">КЭВ-107Т4W3 </t>
  </si>
  <si>
    <t>1800/2700/3600</t>
  </si>
  <si>
    <t xml:space="preserve">КЭВ-133Т4,5W3 </t>
  </si>
  <si>
    <t>2450/3700/4900</t>
  </si>
  <si>
    <t xml:space="preserve">КЭВ-151Т5W3 </t>
  </si>
  <si>
    <t>2950/4450/5900</t>
  </si>
  <si>
    <t xml:space="preserve">КЭВ-180Т5,6W3 </t>
  </si>
  <si>
    <t>3800/5700/7600</t>
  </si>
  <si>
    <t>Cерия К</t>
  </si>
  <si>
    <t>Калориферы канальные</t>
  </si>
  <si>
    <t>КЭВ-6К</t>
  </si>
  <si>
    <t>192х540</t>
  </si>
  <si>
    <t>3+3</t>
  </si>
  <si>
    <t>КЭВ-9К</t>
  </si>
  <si>
    <t>6+3, 3+6</t>
  </si>
  <si>
    <t>КЭВ-12К</t>
  </si>
  <si>
    <t>6+6</t>
  </si>
  <si>
    <t>КЭВ-18К</t>
  </si>
  <si>
    <t>370х540</t>
  </si>
  <si>
    <t>9+9, 6+12, 12+6</t>
  </si>
  <si>
    <t>КЭВ-24К</t>
  </si>
  <si>
    <t>12+12, 12+6+6</t>
  </si>
  <si>
    <t>КЭВ-30К</t>
  </si>
  <si>
    <t>18+12, 12+18</t>
  </si>
  <si>
    <t>Размер сечения, мм</t>
  </si>
  <si>
    <t>Подогрев воздуха, t, С</t>
  </si>
  <si>
    <t>Возможные ступени вкл.</t>
  </si>
  <si>
    <t>ФАНКОЙЛЫ серия ФW</t>
  </si>
  <si>
    <t>КЭВ-1Ф3W2</t>
  </si>
  <si>
    <t>КЭВ-1Ф3,5W2</t>
  </si>
  <si>
    <t>КЭВ-2Ф3W2</t>
  </si>
  <si>
    <t>КЭВ-2Ф3,5W2</t>
  </si>
  <si>
    <t>КЭВ-2Ф4W2</t>
  </si>
  <si>
    <t>КЭВ-3Ф4W2</t>
  </si>
  <si>
    <t>КЭВ-3Ф4,5W2</t>
  </si>
  <si>
    <t>КЭВ-3Ф5W2</t>
  </si>
  <si>
    <t>КЭВ-1Ф3W3</t>
  </si>
  <si>
    <t>КЭВ-1Ф3,5W3</t>
  </si>
  <si>
    <t>КЭВ-3Ф4W3</t>
  </si>
  <si>
    <t>КЭВ-3Ф4,5W3</t>
  </si>
  <si>
    <t>КЭВ-3Ф5W3</t>
  </si>
  <si>
    <t>КЭВ-3Ф5,6W3</t>
  </si>
  <si>
    <t>Смесительные узлы для тепловых завес с водяным источником тепла</t>
  </si>
  <si>
    <t>Узел 4Н</t>
  </si>
  <si>
    <t>Узел 6,3Н</t>
  </si>
  <si>
    <t>Узел 21Н</t>
  </si>
  <si>
    <t>Узел 4</t>
  </si>
  <si>
    <t>Узел 6,3</t>
  </si>
  <si>
    <t>Узел 21</t>
  </si>
  <si>
    <t>Пульты управления (ПКУ-Е, ПКУ-W), концевой выключатель</t>
  </si>
  <si>
    <t>LCD пульт для завес(Электронный термостат) ЕТ24/25/84/85</t>
  </si>
  <si>
    <t>пульт ПКУ-Е</t>
  </si>
  <si>
    <t>пульт ПКУ-W</t>
  </si>
  <si>
    <t>концевой выключатель ВП-15К21</t>
  </si>
  <si>
    <t>Термостат защиты от замерзания</t>
  </si>
  <si>
    <t>Гибкая подводка(металлорукав)L=400, Ду 1 1/4"</t>
  </si>
  <si>
    <t>Гибкая подводка(металлорукав)L=400, Ду 1"</t>
  </si>
  <si>
    <t>Гибкая подводка(металлорукав)L=400, Ду 3/4"</t>
  </si>
  <si>
    <t>Гибкая подводка(металлорукав)L=400, Ду 1/2"</t>
  </si>
  <si>
    <t>Таблица подбора смесительных узлов</t>
  </si>
  <si>
    <t>Модель завесы</t>
  </si>
  <si>
    <t>Разность давлений между прямой и обратной магистралью в месте установки завес, кПа</t>
  </si>
  <si>
    <t>P &gt;40кПа</t>
  </si>
  <si>
    <t>P &lt;40кПа</t>
  </si>
  <si>
    <t>Смесительный узел</t>
  </si>
  <si>
    <t>Диапазоны температур прямой и обратной воды, 0С</t>
  </si>
  <si>
    <t>105/70</t>
  </si>
  <si>
    <t>150/70</t>
  </si>
  <si>
    <t>95/70</t>
  </si>
  <si>
    <t>130/70</t>
  </si>
  <si>
    <t>80/60</t>
  </si>
  <si>
    <t>60/40</t>
  </si>
  <si>
    <t>4H</t>
  </si>
  <si>
    <t>4/6,3</t>
  </si>
  <si>
    <t>4/6</t>
  </si>
  <si>
    <t>6/-</t>
  </si>
  <si>
    <t>4H/6,3H</t>
  </si>
  <si>
    <t>2/4</t>
  </si>
  <si>
    <t>4;6</t>
  </si>
  <si>
    <t>1/6</t>
  </si>
  <si>
    <t>4*/6</t>
  </si>
  <si>
    <t>1/3</t>
  </si>
  <si>
    <t>3*/4</t>
  </si>
  <si>
    <t>2/6</t>
  </si>
  <si>
    <t>4/6,3/21</t>
  </si>
  <si>
    <t>1/4/8</t>
  </si>
  <si>
    <t>2;6;8</t>
  </si>
  <si>
    <t>4H/6,3H/21H</t>
  </si>
  <si>
    <t>1/2/4</t>
  </si>
  <si>
    <t>2/3*/5</t>
  </si>
  <si>
    <t>2*/6/6</t>
  </si>
  <si>
    <t>1/1/3</t>
  </si>
  <si>
    <t>2*/4*/6</t>
  </si>
  <si>
    <t>КЭВ-75П415W</t>
  </si>
  <si>
    <t>6,3/21</t>
  </si>
  <si>
    <t>2/2</t>
  </si>
  <si>
    <t>4/5*</t>
  </si>
  <si>
    <t>6,3H/21H</t>
  </si>
  <si>
    <t>1/1</t>
  </si>
  <si>
    <t>2/3</t>
  </si>
  <si>
    <t>1/2</t>
  </si>
  <si>
    <t>2;4</t>
  </si>
  <si>
    <t>0/1</t>
  </si>
  <si>
    <t>0/3</t>
  </si>
  <si>
    <t>КЭВ-50П611W</t>
  </si>
  <si>
    <t>3;5</t>
  </si>
  <si>
    <t>3/5</t>
  </si>
  <si>
    <t>КЭВ-110П613W</t>
  </si>
  <si>
    <t>2*/3</t>
  </si>
  <si>
    <t>1*/2</t>
  </si>
  <si>
    <t>КЭВ-110П615W</t>
  </si>
  <si>
    <t>КЭВ-52П614W</t>
  </si>
  <si>
    <t>4;4</t>
  </si>
  <si>
    <t>ПРАЙС-ЛИСТ НА ТЕПЛОВОЕ ОБОРУДОВАНИЕ "NOBO"</t>
  </si>
  <si>
    <t>Габаритные размеры (ШхВхГ), мм</t>
  </si>
  <si>
    <t>Серия Nordic (электронный термостат), высота 40см</t>
  </si>
  <si>
    <t>C4E 05</t>
  </si>
  <si>
    <t>425х400х55</t>
  </si>
  <si>
    <t>C4E 07</t>
  </si>
  <si>
    <t>525х400х55</t>
  </si>
  <si>
    <t>C4E 10</t>
  </si>
  <si>
    <t>675х400х55</t>
  </si>
  <si>
    <t>C4E 12</t>
  </si>
  <si>
    <t>825х400х55</t>
  </si>
  <si>
    <t>C4E 15</t>
  </si>
  <si>
    <t>975х400х55</t>
  </si>
  <si>
    <t>C4E 20</t>
  </si>
  <si>
    <t>1325х400х55</t>
  </si>
  <si>
    <t>Розница, $ USD.</t>
  </si>
  <si>
    <t>Розница, руб.</t>
  </si>
  <si>
    <t>Серия Viking (электронный термостат R80 XSC), высота 20см</t>
  </si>
  <si>
    <t xml:space="preserve">C2F 02 XSC        </t>
  </si>
  <si>
    <t>475х200х55</t>
  </si>
  <si>
    <t xml:space="preserve">C2F 05 XSC        </t>
  </si>
  <si>
    <t>775х200х55</t>
  </si>
  <si>
    <t xml:space="preserve">C2F 07 XSC        </t>
  </si>
  <si>
    <t>1075х200х55</t>
  </si>
  <si>
    <t xml:space="preserve">C2F 10 XSC       </t>
  </si>
  <si>
    <t>1375х200х55</t>
  </si>
  <si>
    <t xml:space="preserve">C2F 12 XSC       </t>
  </si>
  <si>
    <t>1575х200х55</t>
  </si>
  <si>
    <t xml:space="preserve">C2F 15 XSC       </t>
  </si>
  <si>
    <t>1775х200х55</t>
  </si>
  <si>
    <t>Серия Viking (электронный термостат R80 XSC), высота 40см</t>
  </si>
  <si>
    <t xml:space="preserve">C4F 05 XSC        </t>
  </si>
  <si>
    <t xml:space="preserve">C4F 07 XSC        </t>
  </si>
  <si>
    <t xml:space="preserve">C4F 10 XSC       </t>
  </si>
  <si>
    <t xml:space="preserve">C4F 12 XSC       </t>
  </si>
  <si>
    <t xml:space="preserve">C4F 15 XSC      </t>
  </si>
  <si>
    <t xml:space="preserve">C4F 20 XSC       </t>
  </si>
  <si>
    <t>Серия Viking (термостат не в комплекте), высота 20см</t>
  </si>
  <si>
    <t xml:space="preserve">C2N 02           </t>
  </si>
  <si>
    <t xml:space="preserve">C2N 05            </t>
  </si>
  <si>
    <t xml:space="preserve">C2N 07            </t>
  </si>
  <si>
    <t xml:space="preserve">C2N 10           </t>
  </si>
  <si>
    <t xml:space="preserve">C2N 12           </t>
  </si>
  <si>
    <t xml:space="preserve">C2N 15         </t>
  </si>
  <si>
    <t>Серия Viking (термостат не в комплекте), высота 40см</t>
  </si>
  <si>
    <t xml:space="preserve">C4N 05           </t>
  </si>
  <si>
    <t xml:space="preserve">C4N 07           </t>
  </si>
  <si>
    <t xml:space="preserve">C4N 10          </t>
  </si>
  <si>
    <t xml:space="preserve">C4N 12           </t>
  </si>
  <si>
    <t xml:space="preserve">C4N 15          </t>
  </si>
  <si>
    <t xml:space="preserve">C4N 20           </t>
  </si>
  <si>
    <t>Серия Viking Compact (электронный термостат R80 XSC), высота 40см</t>
  </si>
  <si>
    <t>T4N 05 XSC</t>
  </si>
  <si>
    <t>325х400х103</t>
  </si>
  <si>
    <t>T4N 10 XSC</t>
  </si>
  <si>
    <t>525х400х103</t>
  </si>
  <si>
    <t>T4N 12 XSC</t>
  </si>
  <si>
    <t>675х400х103</t>
  </si>
  <si>
    <t>T4N 15 XSC</t>
  </si>
  <si>
    <t>775х400х103</t>
  </si>
  <si>
    <t>T4N 20 XSC</t>
  </si>
  <si>
    <t>1025х400х103</t>
  </si>
  <si>
    <t>Серия Viking К для ванных комнат (термостат не в комплекте), высота 20см</t>
  </si>
  <si>
    <t>K2N 02</t>
  </si>
  <si>
    <t>K2N 05</t>
  </si>
  <si>
    <t xml:space="preserve">K2N 07            </t>
  </si>
  <si>
    <t>K2N 10</t>
  </si>
  <si>
    <t>Серия Viking К  для ванных комнат (термостат не в комплекте), высота 40см</t>
  </si>
  <si>
    <t xml:space="preserve">K4N 02           </t>
  </si>
  <si>
    <t>325х400х55</t>
  </si>
  <si>
    <t xml:space="preserve">K4N 05            </t>
  </si>
  <si>
    <t xml:space="preserve">K4N 07            </t>
  </si>
  <si>
    <t xml:space="preserve">K4N 10           </t>
  </si>
  <si>
    <t xml:space="preserve">K4N 12           </t>
  </si>
  <si>
    <t xml:space="preserve">K4N 15        </t>
  </si>
  <si>
    <t xml:space="preserve">K4N 20           </t>
  </si>
  <si>
    <t>Плинтусные обогреватели S1C (электронный термостат), высота 13см</t>
  </si>
  <si>
    <t>S1C 05</t>
  </si>
  <si>
    <t>1075х130х55</t>
  </si>
  <si>
    <t>S1C 07</t>
  </si>
  <si>
    <t>1475х130х55</t>
  </si>
  <si>
    <t>S1C 10</t>
  </si>
  <si>
    <t>1775х130х55</t>
  </si>
  <si>
    <t>Обогреватели с низкой температурой поверхности B4N (макс.  60оС),  термостат не в комплекте</t>
  </si>
  <si>
    <t>B4N 05</t>
  </si>
  <si>
    <t>675х415х85</t>
  </si>
  <si>
    <t>B4N 07</t>
  </si>
  <si>
    <t>875х415х85</t>
  </si>
  <si>
    <t>B4N 10</t>
  </si>
  <si>
    <t>1275х415х85</t>
  </si>
  <si>
    <t>B4N 12</t>
  </si>
  <si>
    <t>1575х415х85</t>
  </si>
  <si>
    <t>Стеклянные панели серии SAFIR II универсальные (прозрачные, с нанесением, зеркальные)</t>
  </si>
  <si>
    <t>G3R(C) 055-140</t>
  </si>
  <si>
    <t>1400х300х85</t>
  </si>
  <si>
    <t>G4R(C) 075-140</t>
  </si>
  <si>
    <t>1400х400х85</t>
  </si>
  <si>
    <t>G5R(C) 095-140</t>
  </si>
  <si>
    <t>1400х500х85</t>
  </si>
  <si>
    <t>G6R(C) 115-140</t>
  </si>
  <si>
    <t>1400х600х85</t>
  </si>
  <si>
    <t>G4R(C) 075-140 (зеркальная)</t>
  </si>
  <si>
    <t>G5R(C) 095-140 (зеркальная)</t>
  </si>
  <si>
    <t>G4R(C) 075-140 (станд. нанесение)</t>
  </si>
  <si>
    <t>G5R(C) 095-140 (станд. нанесение)</t>
  </si>
  <si>
    <t>G4R(C) 075-140 (нанесение под заказ)</t>
  </si>
  <si>
    <t>G5R(C) 095-140 (нанесение под заказ)</t>
  </si>
  <si>
    <t>Термостат TCU</t>
  </si>
  <si>
    <t>Электронный термостат, управляет до 10 панелей Safir II с помощью радиосигнала</t>
  </si>
  <si>
    <t>Интеллектуальные термостаты</t>
  </si>
  <si>
    <t>R80   RDC 700</t>
  </si>
  <si>
    <t>Электронный термостат с режимом экономии электроэнергии для использования с Orion 700</t>
  </si>
  <si>
    <t>R80   XSC</t>
  </si>
  <si>
    <t>Точный элктронный термостат с режимом "Антизамерзание"</t>
  </si>
  <si>
    <t>R80   UDF</t>
  </si>
  <si>
    <t>Точный элктронный термостат, 12 фиксированных программ, одна программа, устанавливаемая по выбору</t>
  </si>
  <si>
    <t>R80   PDE</t>
  </si>
  <si>
    <t>Двойной электронный термостат, 8 фиксированных программ, режим "Антизамерзание"</t>
  </si>
  <si>
    <t>R80   SXX</t>
  </si>
  <si>
    <t>Блок для ведомой панели (C2/4N, K2/4N)</t>
  </si>
  <si>
    <t>Описание</t>
  </si>
  <si>
    <t>Аксессуары и системы управления</t>
  </si>
  <si>
    <t>EC 700 (ORION)</t>
  </si>
  <si>
    <t>Центральная система управления ORION 700</t>
  </si>
  <si>
    <t>GSM Control Plus</t>
  </si>
  <si>
    <t>Управление через GSM связь (EC 700 / EC 512)</t>
  </si>
  <si>
    <t>RCE 700</t>
  </si>
  <si>
    <t>Приемник-розетка (EC 700)</t>
  </si>
  <si>
    <t>RS 700</t>
  </si>
  <si>
    <t>Приемник (EC 700)</t>
  </si>
  <si>
    <t>RSX 700</t>
  </si>
  <si>
    <t>TR 36 700</t>
  </si>
  <si>
    <t>Комнатный термостат (EC 700)</t>
  </si>
  <si>
    <t>TRB 36 700</t>
  </si>
  <si>
    <t>Термостат для теплых полов (EC 700)</t>
  </si>
  <si>
    <t>FNX 35</t>
  </si>
  <si>
    <t>Фильтр (EC 512)</t>
  </si>
  <si>
    <t>PX 500</t>
  </si>
  <si>
    <t>Коплер (EC 512)</t>
  </si>
  <si>
    <t>Ножки NOBO</t>
  </si>
  <si>
    <t>ПРАЙС-ЛИСТ НА ТЕПЛОВОЕ ОБОРУДОВАНИЕ "NOIROT"</t>
  </si>
  <si>
    <t>340х440х80</t>
  </si>
  <si>
    <t>420х440х80</t>
  </si>
  <si>
    <t>500х440х80</t>
  </si>
  <si>
    <t>580х440х80</t>
  </si>
  <si>
    <t>660х440х80</t>
  </si>
  <si>
    <t>740х440х80</t>
  </si>
  <si>
    <t>Комплект ножек для напольной установки</t>
  </si>
  <si>
    <t>Конвекторы серия Nordic</t>
  </si>
  <si>
    <t>Конвекторы серия Viking</t>
  </si>
  <si>
    <t>Конвекторы серия S1C (плинтусные конвекторы)</t>
  </si>
  <si>
    <t>Конвекторы серия B4N (с низкой температурой поверхности)</t>
  </si>
  <si>
    <t>Конвекторы серия SAFIR II  (универсальные)</t>
  </si>
  <si>
    <t>Размеры (ШхВхГ), мм</t>
  </si>
  <si>
    <t>курс EURO</t>
  </si>
  <si>
    <t>Розница,  EURO.</t>
  </si>
  <si>
    <t>Spot E-3 / 500</t>
  </si>
  <si>
    <t>Spot E-3 / 750</t>
  </si>
  <si>
    <t>Spot E-3 / 1000</t>
  </si>
  <si>
    <t>Spot E-3 / 1250</t>
  </si>
  <si>
    <t>Spot E-3 / 1500</t>
  </si>
  <si>
    <t>Spot E-3 / 1750</t>
  </si>
  <si>
    <t>Spot E-3 / 2000</t>
  </si>
  <si>
    <t>Spot E-PRO / 500</t>
  </si>
  <si>
    <t>Spot E-PRO / 750</t>
  </si>
  <si>
    <t>Spot E-PRO / 1000</t>
  </si>
  <si>
    <t>Spot E-PRO / 1250</t>
  </si>
  <si>
    <t>Spot E-PRO / 1500</t>
  </si>
  <si>
    <t>Spot E-PRO / 1750</t>
  </si>
  <si>
    <t>Spot E-PRO / 2000</t>
  </si>
  <si>
    <t>Конвекторы Spot E-3 (электронный термостат, без ножек в комплекте)</t>
  </si>
  <si>
    <t>Конвекторы Spot E-PRO (электронный термостат)</t>
  </si>
  <si>
    <t>Франция</t>
  </si>
  <si>
    <t>Норвегия</t>
  </si>
  <si>
    <t>Китай</t>
  </si>
  <si>
    <t>Россия</t>
  </si>
  <si>
    <t>Площадь
помещения м2</t>
  </si>
  <si>
    <t>Melodie (высокие) 750</t>
  </si>
  <si>
    <t>5—8</t>
  </si>
  <si>
    <t>300х650х80</t>
  </si>
  <si>
    <t>8—10</t>
  </si>
  <si>
    <t>340х650х80</t>
  </si>
  <si>
    <t>10—15</t>
  </si>
  <si>
    <t>420х650х80</t>
  </si>
  <si>
    <t>12—18</t>
  </si>
  <si>
    <t>500х650х80</t>
  </si>
  <si>
    <t>15—20</t>
  </si>
  <si>
    <t>580х650х80</t>
  </si>
  <si>
    <t>20—25</t>
  </si>
  <si>
    <t>660х650х80</t>
  </si>
  <si>
    <t>18—22</t>
  </si>
  <si>
    <t>Melodie (высокие) 1000</t>
  </si>
  <si>
    <t>Melodie (высокие) 1250</t>
  </si>
  <si>
    <t>Melodie (высокие) 1500</t>
  </si>
  <si>
    <t>Melodie (высокие) 1750</t>
  </si>
  <si>
    <t>Melodie (высокие) 2000</t>
  </si>
  <si>
    <t>Обогреватели серии Melodie Evolution можно объеденить в единую систему отопления с помощью пульта управления RADIO Transmitter (по радиосигналу) или кассеты-программатора Memoprog 2 (по управляющему кабелю).</t>
  </si>
  <si>
    <t>Melodie Evolution High – конвектор отопительный  (высокая модель), высота 650 мм.</t>
  </si>
  <si>
    <t>Melodie Evolution Medium – конвектор отопительный  (высокая модель), высота 400 мм.</t>
  </si>
  <si>
    <t>Melodie (средние) 750</t>
  </si>
  <si>
    <t>Melodie (средние) 1000</t>
  </si>
  <si>
    <t>Melodie (средние) 1250</t>
  </si>
  <si>
    <t>Melodie (средние) 1500</t>
  </si>
  <si>
    <t>Melodie (средние) 1750</t>
  </si>
  <si>
    <t>Melodie (средние) 2000</t>
  </si>
  <si>
    <t>Melodie Evolution Low – конвектор отопительный  (низкая модель), высота 330 мм.</t>
  </si>
  <si>
    <t>Melodie (низкие) 750</t>
  </si>
  <si>
    <t>500х330х80</t>
  </si>
  <si>
    <t>820х330х80</t>
  </si>
  <si>
    <t>1060х330х80</t>
  </si>
  <si>
    <t>Melodie (низкие) 1000</t>
  </si>
  <si>
    <t>Melodie (низкие) 1250</t>
  </si>
  <si>
    <t>Melodie (низкие) 1500</t>
  </si>
  <si>
    <t>Melodie (низкие) 1750</t>
  </si>
  <si>
    <t>Melodie (низкие) 2000</t>
  </si>
  <si>
    <t>Melodie Evolution Plintus – конвектор отопительный  (модель плинтус), высота 220 мм.</t>
  </si>
  <si>
    <t xml:space="preserve"> Melodie (плинтус) 750</t>
  </si>
  <si>
    <t>580x220x80</t>
  </si>
  <si>
    <t xml:space="preserve"> Melodie (плинтус) 1000</t>
  </si>
  <si>
    <t>820x220x80</t>
  </si>
  <si>
    <t xml:space="preserve"> Melodie (плинтус) 1250</t>
  </si>
  <si>
    <t>1060х220х80</t>
  </si>
  <si>
    <t xml:space="preserve"> Melodie (плинтус) 1500</t>
  </si>
  <si>
    <t>1300х220х80</t>
  </si>
  <si>
    <t>Melodie Evolution Mini plintus – конвектор отопительный  (модель мини плинтус), высота 150 мм.</t>
  </si>
  <si>
    <t>1060x150x80</t>
  </si>
  <si>
    <t>1300x150x80</t>
  </si>
  <si>
    <t>Melodie  (мини плинтус) 500</t>
  </si>
  <si>
    <t>Melodie  (мини плинтус) 750</t>
  </si>
  <si>
    <t>Melodie (мини плинтус) 1000</t>
  </si>
  <si>
    <t>Конвекторы  Antichoc - антивандальное исполнение</t>
  </si>
  <si>
    <t>Главной особенностью электрообогревателей Antichoc является антивандальная защита.  Каждая деталь прибора отличается прочностью и повышенной стойкостью к любым механическим повреждениям. Блок управления блокируется от случайного доступа посторонних лиц.</t>
  </si>
  <si>
    <t>390x425x72</t>
  </si>
  <si>
    <t>540x425x72</t>
  </si>
  <si>
    <t>720x425x72</t>
  </si>
  <si>
    <t>870x425x72</t>
  </si>
  <si>
    <t xml:space="preserve">  30—40  </t>
  </si>
  <si>
    <t>1170x425x72</t>
  </si>
  <si>
    <t>Antichoc 500</t>
  </si>
  <si>
    <t>Antichoc 1000</t>
  </si>
  <si>
    <t>Antichoc 1500</t>
  </si>
  <si>
    <t>Antichoc 2000</t>
  </si>
  <si>
    <t>Antichoc 3000</t>
  </si>
  <si>
    <t>Конвекторы  Melodie Evolution (единая система отопления)</t>
  </si>
  <si>
    <t>Конвекторы  R-21  - для детских комнат</t>
  </si>
  <si>
    <t>Модели серии R-21 специально разработаны для установки в детских учреждениях и комнатах.  Обогреватель обеспечивает мягкий, комфортный тепловой режим и является абсолютно безопасным даже для самых маленьких детей.</t>
  </si>
  <si>
    <t>R-21 500</t>
  </si>
  <si>
    <t>545×608×100</t>
  </si>
  <si>
    <t>R-21 1000</t>
  </si>
  <si>
    <t>840×608×100</t>
  </si>
  <si>
    <t>R-21 1500</t>
  </si>
  <si>
    <t>1000×608×100</t>
  </si>
  <si>
    <t>R-21 2000</t>
  </si>
  <si>
    <t>1270×608×100</t>
  </si>
  <si>
    <t xml:space="preserve">Calidou Plus - самый технологичный и экономичный прибор с интеллектуальным управлением. Двойной принцип работы: конвективный + инфракрасный. </t>
  </si>
  <si>
    <t>Конвекторы  Calidou Plus  (конвективно - инфракрасные)</t>
  </si>
  <si>
    <t>455x604x124</t>
  </si>
  <si>
    <t>621x604x124</t>
  </si>
  <si>
    <t>704x604x124</t>
  </si>
  <si>
    <t>870x604x124</t>
  </si>
  <si>
    <t>1202x604x124</t>
  </si>
  <si>
    <t xml:space="preserve"> Calidou Plus 750</t>
  </si>
  <si>
    <t xml:space="preserve"> Calidou Plus 1250</t>
  </si>
  <si>
    <t xml:space="preserve"> Calidou Plus 1000</t>
  </si>
  <si>
    <t xml:space="preserve"> Calidou Plus 1500</t>
  </si>
  <si>
    <t xml:space="preserve"> Calidou Plus 2000</t>
  </si>
  <si>
    <t>Melodie Calidou Plus – конвективно - инфракрасный (средняя модель), высота 604 мм.</t>
  </si>
  <si>
    <t>372x1050x114</t>
  </si>
  <si>
    <t>372x1485x114</t>
  </si>
  <si>
    <t>455x1485x114</t>
  </si>
  <si>
    <t>Melodie Calidou Plus – конвективно - инфракрасный (высокая модель, вертикальные)</t>
  </si>
  <si>
    <t>Bellagio 2 - инертный обогреватель, сочетающий в себе традиционный дизайн и современный комфорт. Его отличает эксклюзивный чугунный материал (запатентованная технология Noirot), а также экономичность, гарантированная долговечность. Прибор бесшумен и безопасен.</t>
  </si>
  <si>
    <t>Высокие модели (вертикальные)</t>
  </si>
  <si>
    <t>Низкие модели (горизонтальные)</t>
  </si>
  <si>
    <t>Конвекторы  Bellagio 2   чугунные радиаторы (вертикальные, горизонтальные)</t>
  </si>
  <si>
    <t>Bellagio 2 1000</t>
  </si>
  <si>
    <t>Bellagio 2 1500</t>
  </si>
  <si>
    <t>Bellagio 2 2000</t>
  </si>
  <si>
    <t>Bellagio 2  750</t>
  </si>
  <si>
    <t>Bellagio 2 1250</t>
  </si>
  <si>
    <t>Bellagio 2 750</t>
  </si>
  <si>
    <t xml:space="preserve">Средние модели (горизонтальные) </t>
  </si>
  <si>
    <t>495х685х170</t>
  </si>
  <si>
    <t>575х685х170</t>
  </si>
  <si>
    <t>740х685х170</t>
  </si>
  <si>
    <t>1000х685х170</t>
  </si>
  <si>
    <t>570х525х170</t>
  </si>
  <si>
    <t>740х525х170</t>
  </si>
  <si>
    <t>990х525х170</t>
  </si>
  <si>
    <t>463х1105х170</t>
  </si>
  <si>
    <t>463х1590х170</t>
  </si>
  <si>
    <t>550х1590х170</t>
  </si>
  <si>
    <t>Аксессуары для конвекторов Noirot</t>
  </si>
  <si>
    <t>Кассета-программатор на 20 приборов</t>
  </si>
  <si>
    <t>Радио передатчик, мультизональный</t>
  </si>
  <si>
    <t>Радио приемник</t>
  </si>
  <si>
    <t>Memoprog 2</t>
  </si>
  <si>
    <t>RADIO Transmitter</t>
  </si>
  <si>
    <t>RADIO Reciever</t>
  </si>
  <si>
    <t>Ножки</t>
  </si>
  <si>
    <t>Гарантия на все модели 6 лет!</t>
  </si>
  <si>
    <t>Гарантия на все модели 5 лет!</t>
  </si>
  <si>
    <t>Марка секции</t>
  </si>
  <si>
    <t>Площадь, кв.м.</t>
  </si>
  <si>
    <t>НК-250(17)</t>
  </si>
  <si>
    <t>1,5-2,3</t>
  </si>
  <si>
    <t>НК-370(23)</t>
  </si>
  <si>
    <t>2,3-3,4</t>
  </si>
  <si>
    <t>НК-460(28)</t>
  </si>
  <si>
    <t>3,4-4,2</t>
  </si>
  <si>
    <t>НК-550(33)</t>
  </si>
  <si>
    <t>4,2-5,0</t>
  </si>
  <si>
    <t>НК-770(42)</t>
  </si>
  <si>
    <t>5,0-6,5</t>
  </si>
  <si>
    <t>НК-850(53)</t>
  </si>
  <si>
    <t>6,5-7,5</t>
  </si>
  <si>
    <t>НК-1000(60)</t>
  </si>
  <si>
    <t>7,5-9,0</t>
  </si>
  <si>
    <t>НК-1300(71)</t>
  </si>
  <si>
    <t>9,0-11,0</t>
  </si>
  <si>
    <t>НК-1500(83)</t>
  </si>
  <si>
    <t>11,0-13,0</t>
  </si>
  <si>
    <t>НК-1700(92)</t>
  </si>
  <si>
    <t>13,0-15,0</t>
  </si>
  <si>
    <t>Кабельные системы (укладка под стяжку 3-5 см)</t>
  </si>
  <si>
    <t>Цена комплекта без терморегулятора</t>
  </si>
  <si>
    <t>Цена комплекта с т/р Roomstat 110</t>
  </si>
  <si>
    <t>Нагревательные маты (укладка без стяжки, под плиточный клей)</t>
  </si>
  <si>
    <t xml:space="preserve"> тНК – 105/0,65</t>
  </si>
  <si>
    <t xml:space="preserve"> тНК – 155/1,0</t>
  </si>
  <si>
    <t xml:space="preserve"> тНК – 200/1,4</t>
  </si>
  <si>
    <t xml:space="preserve"> тНК – 340/2,3</t>
  </si>
  <si>
    <t xml:space="preserve"> тНК – 440/3,0</t>
  </si>
  <si>
    <t xml:space="preserve"> тНК – 540/3,6</t>
  </si>
  <si>
    <t xml:space="preserve"> тНК – 640/4,2</t>
  </si>
  <si>
    <t xml:space="preserve"> тНК – 760/5,0</t>
  </si>
  <si>
    <t xml:space="preserve"> тНК – 930/6,0</t>
  </si>
  <si>
    <t xml:space="preserve"> тНК – 1070/7,0</t>
  </si>
  <si>
    <t xml:space="preserve"> тНК – 1180/8,0</t>
  </si>
  <si>
    <t xml:space="preserve"> тНК – 1420/9,5</t>
  </si>
  <si>
    <t xml:space="preserve"> тНК –1960/13,0</t>
  </si>
  <si>
    <t>Терморегуляторы</t>
  </si>
  <si>
    <t>Ед. измерения</t>
  </si>
  <si>
    <t>Терморегулятор “Roomstat”110</t>
  </si>
  <si>
    <t>шт.</t>
  </si>
  <si>
    <t>Терморегулятор “IWARM” 710</t>
  </si>
  <si>
    <t>Терморегулятор “IWARM” 720</t>
  </si>
  <si>
    <t>Терморегулятор “IWARM” 730</t>
  </si>
  <si>
    <t>Наименование</t>
  </si>
  <si>
    <t>комнатный терморегулятор с выносным датчиком температуры пола и встроенным датчиком температуры воздуха.</t>
  </si>
  <si>
    <t>классический вариант терморегулятора с выносным датчиком температуры пола.</t>
  </si>
  <si>
    <t>программируемый комнатный терморегулятор с выносным датчиком температуры пола.</t>
  </si>
  <si>
    <t>двухзональный терморегулятор - идеальный выбор для 2-х помещений!</t>
  </si>
  <si>
    <t>Комплектующие</t>
  </si>
  <si>
    <t>Лента монтажная</t>
  </si>
  <si>
    <t>м/п.</t>
  </si>
  <si>
    <t>Трубка монтажная</t>
  </si>
  <si>
    <t>Экофол А-3 мм</t>
  </si>
  <si>
    <t>м/кв.</t>
  </si>
  <si>
    <t>Теплоизоляция для теплого пола</t>
  </si>
  <si>
    <t>Датчик</t>
  </si>
  <si>
    <t>Датчик температуры пола.</t>
  </si>
  <si>
    <t>ПРАЙС-ЛИСT НА ТЕПЛЫЙ ПОЛ "НАЦИОНАЛЬНЫЙ КОМФОРТ"</t>
  </si>
  <si>
    <t>В комплект входит: нагревательная секция, терморегулятор, лента монтажная для крепежа кабеля, трубка монтажная  для датчика пола</t>
  </si>
  <si>
    <t>В комплект входит: нагревательный мат, терморегулятор, трубка монтажная для датчика пола</t>
  </si>
  <si>
    <t xml:space="preserve">Гарантия на нагревательный кабель 15 лет! </t>
  </si>
  <si>
    <t>Гарантия на терморегуляторы 1,5 года.</t>
  </si>
  <si>
    <t>Ноябрь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</si>
</sst>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\ mmm/\ yyyy"/>
    <numFmt numFmtId="165" formatCode="0.0000"/>
    <numFmt numFmtId="166" formatCode="0.0"/>
    <numFmt numFmtId="167" formatCode="[$-FC19]d\ mmmm\ yyyy\ &quot;г.&quot;"/>
    <numFmt numFmtId="168" formatCode="[$-F800]dddd\,\ mmmm\ dd\,\ yyyy"/>
    <numFmt numFmtId="169" formatCode="#,##0.00&quot;р.&quot;"/>
    <numFmt numFmtId="170" formatCode="#,##0.0"/>
    <numFmt numFmtId="171" formatCode="#,##0\ [$€-1];[Red]\-#,##0\ [$€-1]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8"/>
      <color indexed="17"/>
      <name val="Arial"/>
      <family val="2"/>
    </font>
    <font>
      <sz val="9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4"/>
      <color indexed="17"/>
      <name val="Arial"/>
      <family val="2"/>
    </font>
    <font>
      <u val="single"/>
      <sz val="10"/>
      <color indexed="12"/>
      <name val="Arial Cyr"/>
      <family val="2"/>
    </font>
    <font>
      <sz val="8"/>
      <color indexed="56"/>
      <name val="Arial"/>
      <family val="2"/>
    </font>
    <font>
      <sz val="8"/>
      <color indexed="18"/>
      <name val="Arial"/>
      <family val="2"/>
    </font>
    <font>
      <b/>
      <sz val="14"/>
      <color indexed="25"/>
      <name val="Arial"/>
      <family val="2"/>
    </font>
    <font>
      <sz val="9"/>
      <color indexed="25"/>
      <name val="Arial"/>
      <family val="2"/>
    </font>
    <font>
      <sz val="8"/>
      <color indexed="60"/>
      <name val="Arial"/>
      <family val="2"/>
    </font>
    <font>
      <b/>
      <sz val="11"/>
      <color indexed="22"/>
      <name val="Arial"/>
      <family val="2"/>
    </font>
    <font>
      <b/>
      <sz val="14"/>
      <color indexed="60"/>
      <name val="Arial"/>
      <family val="2"/>
    </font>
    <font>
      <u val="single"/>
      <sz val="10"/>
      <color indexed="12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>
        <color indexed="8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dashed">
        <color indexed="8"/>
      </right>
      <top style="dashed">
        <color indexed="8"/>
      </top>
      <bottom style="thin"/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thin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 style="dashed"/>
      <top style="thin"/>
      <bottom style="dashed"/>
    </border>
    <border>
      <left style="thin"/>
      <right style="thin"/>
      <top style="thin"/>
      <bottom style="thin"/>
    </border>
    <border>
      <left style="dashed"/>
      <right style="thin"/>
      <top style="thin"/>
      <bottom style="dashed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n"/>
      <top>
        <color indexed="63"/>
      </top>
      <bottom style="dashed">
        <color indexed="8"/>
      </bottom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/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dashed">
        <color indexed="8"/>
      </right>
      <top style="dashed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4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4" fontId="3" fillId="20" borderId="15" xfId="0" applyNumberFormat="1" applyFont="1" applyFill="1" applyBorder="1" applyAlignment="1">
      <alignment horizontal="center" vertical="center"/>
    </xf>
    <xf numFmtId="4" fontId="3" fillId="20" borderId="19" xfId="0" applyNumberFormat="1" applyFont="1" applyFill="1" applyBorder="1" applyAlignment="1">
      <alignment horizontal="center" vertical="center"/>
    </xf>
    <xf numFmtId="4" fontId="3" fillId="20" borderId="17" xfId="0" applyNumberFormat="1" applyFont="1" applyFill="1" applyBorder="1" applyAlignment="1">
      <alignment horizontal="center" vertical="center"/>
    </xf>
    <xf numFmtId="4" fontId="3" fillId="20" borderId="11" xfId="0" applyNumberFormat="1" applyFont="1" applyFill="1" applyBorder="1" applyAlignment="1">
      <alignment horizontal="center" vertical="center"/>
    </xf>
    <xf numFmtId="4" fontId="3" fillId="20" borderId="13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17" fillId="20" borderId="25" xfId="0" applyNumberFormat="1" applyFont="1" applyFill="1" applyBorder="1" applyAlignment="1">
      <alignment horizontal="center" vertical="center" wrapText="1"/>
    </xf>
    <xf numFmtId="2" fontId="6" fillId="20" borderId="24" xfId="0" applyNumberFormat="1" applyFont="1" applyFill="1" applyBorder="1" applyAlignment="1">
      <alignment horizontal="center" vertical="center"/>
    </xf>
    <xf numFmtId="2" fontId="6" fillId="20" borderId="11" xfId="0" applyNumberFormat="1" applyFont="1" applyFill="1" applyBorder="1" applyAlignment="1">
      <alignment horizontal="center" vertical="center"/>
    </xf>
    <xf numFmtId="2" fontId="6" fillId="20" borderId="13" xfId="0" applyNumberFormat="1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2" fontId="7" fillId="24" borderId="24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5" fillId="10" borderId="25" xfId="0" applyNumberFormat="1" applyFont="1" applyFill="1" applyBorder="1" applyAlignment="1">
      <alignment horizontal="center" vertical="center" wrapText="1"/>
    </xf>
    <xf numFmtId="2" fontId="8" fillId="10" borderId="26" xfId="0" applyNumberFormat="1" applyFont="1" applyFill="1" applyBorder="1" applyAlignment="1">
      <alignment horizontal="center" vertical="center"/>
    </xf>
    <xf numFmtId="2" fontId="8" fillId="10" borderId="22" xfId="0" applyNumberFormat="1" applyFont="1" applyFill="1" applyBorder="1" applyAlignment="1">
      <alignment horizontal="center" vertical="center"/>
    </xf>
    <xf numFmtId="2" fontId="8" fillId="10" borderId="23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27" xfId="0" applyFont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2" fontId="6" fillId="20" borderId="27" xfId="0" applyNumberFormat="1" applyFont="1" applyFill="1" applyBorder="1" applyAlignment="1">
      <alignment horizontal="center" vertical="center"/>
    </xf>
    <xf numFmtId="2" fontId="7" fillId="24" borderId="27" xfId="0" applyNumberFormat="1" applyFont="1" applyFill="1" applyBorder="1" applyAlignment="1">
      <alignment horizontal="center" vertical="center"/>
    </xf>
    <xf numFmtId="2" fontId="8" fillId="10" borderId="28" xfId="0" applyNumberFormat="1" applyFont="1" applyFill="1" applyBorder="1" applyAlignment="1">
      <alignment horizontal="center" vertical="center"/>
    </xf>
    <xf numFmtId="166" fontId="7" fillId="24" borderId="24" xfId="0" applyNumberFormat="1" applyFont="1" applyFill="1" applyBorder="1" applyAlignment="1">
      <alignment horizontal="center" vertical="center"/>
    </xf>
    <xf numFmtId="3" fontId="3" fillId="21" borderId="24" xfId="0" applyNumberFormat="1" applyFont="1" applyFill="1" applyBorder="1" applyAlignment="1">
      <alignment horizontal="center" vertical="center"/>
    </xf>
    <xf numFmtId="2" fontId="42" fillId="20" borderId="24" xfId="0" applyNumberFormat="1" applyFont="1" applyFill="1" applyBorder="1" applyAlignment="1">
      <alignment horizontal="center" vertical="center"/>
    </xf>
    <xf numFmtId="166" fontId="7" fillId="24" borderId="11" xfId="0" applyNumberFormat="1" applyFont="1" applyFill="1" applyBorder="1" applyAlignment="1">
      <alignment horizontal="center" vertical="center"/>
    </xf>
    <xf numFmtId="3" fontId="3" fillId="21" borderId="11" xfId="0" applyNumberFormat="1" applyFont="1" applyFill="1" applyBorder="1" applyAlignment="1">
      <alignment horizontal="center" vertical="center"/>
    </xf>
    <xf numFmtId="2" fontId="42" fillId="20" borderId="11" xfId="0" applyNumberFormat="1" applyFont="1" applyFill="1" applyBorder="1" applyAlignment="1">
      <alignment horizontal="center" vertical="center"/>
    </xf>
    <xf numFmtId="166" fontId="7" fillId="24" borderId="13" xfId="0" applyNumberFormat="1" applyFont="1" applyFill="1" applyBorder="1" applyAlignment="1">
      <alignment horizontal="center" vertical="center"/>
    </xf>
    <xf numFmtId="3" fontId="3" fillId="21" borderId="13" xfId="0" applyNumberFormat="1" applyFont="1" applyFill="1" applyBorder="1" applyAlignment="1">
      <alignment horizontal="center" vertical="center"/>
    </xf>
    <xf numFmtId="2" fontId="42" fillId="20" borderId="13" xfId="0" applyNumberFormat="1" applyFont="1" applyFill="1" applyBorder="1" applyAlignment="1">
      <alignment horizontal="center" vertical="center"/>
    </xf>
    <xf numFmtId="166" fontId="7" fillId="0" borderId="24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3" fontId="3" fillId="21" borderId="27" xfId="0" applyNumberFormat="1" applyFont="1" applyFill="1" applyBorder="1" applyAlignment="1">
      <alignment horizontal="center" vertical="center"/>
    </xf>
    <xf numFmtId="2" fontId="42" fillId="20" borderId="2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69" fontId="9" fillId="0" borderId="0" xfId="0" applyNumberFormat="1" applyFont="1" applyBorder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3" fillId="20" borderId="30" xfId="0" applyNumberFormat="1" applyFont="1" applyFill="1" applyBorder="1" applyAlignment="1">
      <alignment horizontal="center" vertical="center"/>
    </xf>
    <xf numFmtId="2" fontId="7" fillId="0" borderId="30" xfId="0" applyNumberFormat="1" applyFont="1" applyBorder="1" applyAlignment="1">
      <alignment horizontal="righ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3" fillId="20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66" fontId="5" fillId="0" borderId="24" xfId="6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2" fontId="4" fillId="20" borderId="24" xfId="0" applyNumberFormat="1" applyFont="1" applyFill="1" applyBorder="1" applyAlignment="1">
      <alignment horizontal="center" vertical="center"/>
    </xf>
    <xf numFmtId="166" fontId="5" fillId="0" borderId="11" xfId="6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2" fontId="4" fillId="20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5" fillId="0" borderId="13" xfId="6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2" fontId="4" fillId="2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42" applyFont="1" applyBorder="1" applyAlignment="1" applyProtection="1">
      <alignment vertical="center"/>
      <protection/>
    </xf>
    <xf numFmtId="0" fontId="18" fillId="0" borderId="25" xfId="0" applyFont="1" applyBorder="1" applyAlignment="1">
      <alignment horizontal="center" vertical="center" wrapText="1"/>
    </xf>
    <xf numFmtId="4" fontId="17" fillId="20" borderId="25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right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8" fillId="0" borderId="25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Fill="1" applyBorder="1" applyAlignment="1">
      <alignment vertical="center"/>
    </xf>
    <xf numFmtId="2" fontId="19" fillId="2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2" fontId="45" fillId="2" borderId="25" xfId="0" applyNumberFormat="1" applyFont="1" applyFill="1" applyBorder="1" applyAlignment="1">
      <alignment horizontal="center" vertical="center" wrapText="1"/>
    </xf>
    <xf numFmtId="2" fontId="46" fillId="2" borderId="25" xfId="0" applyNumberFormat="1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3" fontId="3" fillId="20" borderId="24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3" fontId="3" fillId="20" borderId="11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vertical="center" wrapText="1"/>
    </xf>
    <xf numFmtId="3" fontId="3" fillId="20" borderId="13" xfId="0" applyNumberFormat="1" applyFont="1" applyFill="1" applyBorder="1" applyAlignment="1">
      <alignment horizontal="center"/>
    </xf>
    <xf numFmtId="2" fontId="3" fillId="2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/>
    </xf>
    <xf numFmtId="2" fontId="3" fillId="2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/>
    </xf>
    <xf numFmtId="2" fontId="3" fillId="2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/>
    </xf>
    <xf numFmtId="3" fontId="3" fillId="2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vertical="center" wrapText="1"/>
    </xf>
    <xf numFmtId="0" fontId="7" fillId="24" borderId="36" xfId="0" applyFont="1" applyFill="1" applyBorder="1" applyAlignment="1">
      <alignment vertical="center" wrapText="1"/>
    </xf>
    <xf numFmtId="0" fontId="7" fillId="24" borderId="37" xfId="0" applyFont="1" applyFill="1" applyBorder="1" applyAlignment="1">
      <alignment vertical="center" wrapText="1"/>
    </xf>
    <xf numFmtId="0" fontId="7" fillId="24" borderId="38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24" borderId="35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>
      <alignment horizontal="left" vertical="center" wrapText="1"/>
    </xf>
    <xf numFmtId="0" fontId="7" fillId="24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24" borderId="38" xfId="0" applyFont="1" applyFill="1" applyBorder="1" applyAlignment="1">
      <alignment horizontal="left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/>
    </xf>
    <xf numFmtId="3" fontId="3" fillId="20" borderId="27" xfId="0" applyNumberFormat="1" applyFont="1" applyFill="1" applyBorder="1" applyAlignment="1">
      <alignment horizontal="center"/>
    </xf>
    <xf numFmtId="0" fontId="13" fillId="20" borderId="25" xfId="0" applyFont="1" applyFill="1" applyBorder="1" applyAlignment="1">
      <alignment horizontal="center" vertical="center" wrapText="1"/>
    </xf>
    <xf numFmtId="2" fontId="13" fillId="20" borderId="25" xfId="0" applyNumberFormat="1" applyFont="1" applyFill="1" applyBorder="1" applyAlignment="1">
      <alignment horizontal="center" vertical="center" wrapText="1"/>
    </xf>
    <xf numFmtId="49" fontId="13" fillId="20" borderId="25" xfId="0" applyNumberFormat="1" applyFont="1" applyFill="1" applyBorder="1" applyAlignment="1">
      <alignment horizontal="center" vertical="center" wrapText="1"/>
    </xf>
    <xf numFmtId="0" fontId="13" fillId="20" borderId="39" xfId="0" applyFont="1" applyFill="1" applyBorder="1" applyAlignment="1">
      <alignment horizontal="center" vertical="center" wrapText="1"/>
    </xf>
    <xf numFmtId="0" fontId="13" fillId="20" borderId="40" xfId="0" applyFont="1" applyFill="1" applyBorder="1" applyAlignment="1">
      <alignment horizontal="center" vertical="center" wrapText="1"/>
    </xf>
    <xf numFmtId="0" fontId="11" fillId="20" borderId="24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/>
    </xf>
    <xf numFmtId="0" fontId="11" fillId="20" borderId="13" xfId="0" applyFon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19" fillId="20" borderId="24" xfId="0" applyNumberFormat="1" applyFont="1" applyFill="1" applyBorder="1" applyAlignment="1">
      <alignment horizontal="center" vertical="center" wrapText="1"/>
    </xf>
    <xf numFmtId="2" fontId="13" fillId="20" borderId="24" xfId="0" applyNumberFormat="1" applyFont="1" applyFill="1" applyBorder="1" applyAlignment="1">
      <alignment horizontal="center" vertical="center" wrapText="1"/>
    </xf>
    <xf numFmtId="2" fontId="45" fillId="2" borderId="26" xfId="0" applyNumberFormat="1" applyFont="1" applyFill="1" applyBorder="1" applyAlignment="1">
      <alignment horizontal="center" vertical="center" wrapText="1"/>
    </xf>
    <xf numFmtId="0" fontId="13" fillId="20" borderId="25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left" vertical="center"/>
    </xf>
    <xf numFmtId="0" fontId="20" fillId="24" borderId="24" xfId="0" applyFont="1" applyFill="1" applyBorder="1" applyAlignment="1">
      <alignment horizontal="center" vertical="center"/>
    </xf>
    <xf numFmtId="49" fontId="20" fillId="24" borderId="24" xfId="0" applyNumberFormat="1" applyFont="1" applyFill="1" applyBorder="1" applyAlignment="1">
      <alignment horizontal="center" vertical="center"/>
    </xf>
    <xf numFmtId="49" fontId="20" fillId="24" borderId="26" xfId="0" applyNumberFormat="1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49" fontId="20" fillId="24" borderId="22" xfId="0" applyNumberFormat="1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166" fontId="13" fillId="20" borderId="25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5" borderId="35" xfId="0" applyFont="1" applyFill="1" applyBorder="1" applyAlignment="1">
      <alignment horizontal="left" vertical="top" wrapText="1"/>
    </xf>
    <xf numFmtId="2" fontId="7" fillId="25" borderId="24" xfId="0" applyNumberFormat="1" applyFont="1" applyFill="1" applyBorder="1" applyAlignment="1">
      <alignment horizontal="center" vertical="top" wrapText="1"/>
    </xf>
    <xf numFmtId="0" fontId="7" fillId="25" borderId="24" xfId="0" applyFont="1" applyFill="1" applyBorder="1" applyAlignment="1">
      <alignment horizontal="center" vertical="top" wrapText="1"/>
    </xf>
    <xf numFmtId="166" fontId="7" fillId="25" borderId="24" xfId="0" applyNumberFormat="1" applyFont="1" applyFill="1" applyBorder="1" applyAlignment="1">
      <alignment horizontal="center" vertical="top" wrapText="1"/>
    </xf>
    <xf numFmtId="0" fontId="5" fillId="20" borderId="24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left" vertical="top" wrapText="1"/>
    </xf>
    <xf numFmtId="2" fontId="7" fillId="25" borderId="11" xfId="0" applyNumberFormat="1" applyFont="1" applyFill="1" applyBorder="1" applyAlignment="1">
      <alignment horizontal="center" vertical="top" wrapText="1"/>
    </xf>
    <xf numFmtId="0" fontId="7" fillId="25" borderId="11" xfId="0" applyFont="1" applyFill="1" applyBorder="1" applyAlignment="1">
      <alignment horizontal="center" vertical="top" wrapText="1"/>
    </xf>
    <xf numFmtId="166" fontId="7" fillId="25" borderId="11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/>
    </xf>
    <xf numFmtId="0" fontId="7" fillId="25" borderId="37" xfId="0" applyFont="1" applyFill="1" applyBorder="1" applyAlignment="1">
      <alignment horizontal="left" vertical="top" wrapText="1"/>
    </xf>
    <xf numFmtId="2" fontId="7" fillId="25" borderId="13" xfId="0" applyNumberFormat="1" applyFont="1" applyFill="1" applyBorder="1" applyAlignment="1">
      <alignment horizontal="center" vertical="top" wrapText="1"/>
    </xf>
    <xf numFmtId="0" fontId="7" fillId="25" borderId="13" xfId="0" applyFont="1" applyFill="1" applyBorder="1" applyAlignment="1">
      <alignment horizontal="center" vertical="top" wrapText="1"/>
    </xf>
    <xf numFmtId="166" fontId="7" fillId="25" borderId="13" xfId="0" applyNumberFormat="1" applyFont="1" applyFill="1" applyBorder="1" applyAlignment="1">
      <alignment horizontal="center" vertical="top" wrapText="1"/>
    </xf>
    <xf numFmtId="0" fontId="5" fillId="20" borderId="13" xfId="0" applyFont="1" applyFill="1" applyBorder="1" applyAlignment="1">
      <alignment horizontal="center"/>
    </xf>
    <xf numFmtId="2" fontId="16" fillId="9" borderId="26" xfId="0" applyNumberFormat="1" applyFont="1" applyFill="1" applyBorder="1" applyAlignment="1">
      <alignment horizontal="center" vertical="center"/>
    </xf>
    <xf numFmtId="2" fontId="16" fillId="9" borderId="22" xfId="0" applyNumberFormat="1" applyFont="1" applyFill="1" applyBorder="1" applyAlignment="1">
      <alignment horizontal="center" vertical="center"/>
    </xf>
    <xf numFmtId="2" fontId="16" fillId="9" borderId="23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2" fontId="5" fillId="2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2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2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48" fillId="9" borderId="25" xfId="0" applyNumberFormat="1" applyFont="1" applyFill="1" applyBorder="1" applyAlignment="1">
      <alignment horizontal="center" vertical="center" wrapText="1"/>
    </xf>
    <xf numFmtId="0" fontId="7" fillId="25" borderId="35" xfId="0" applyFont="1" applyFill="1" applyBorder="1" applyAlignment="1">
      <alignment/>
    </xf>
    <xf numFmtId="2" fontId="7" fillId="25" borderId="24" xfId="0" applyNumberFormat="1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/>
    </xf>
    <xf numFmtId="166" fontId="7" fillId="25" borderId="24" xfId="0" applyNumberFormat="1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2" fontId="5" fillId="27" borderId="24" xfId="0" applyNumberFormat="1" applyFont="1" applyFill="1" applyBorder="1" applyAlignment="1">
      <alignment horizontal="center"/>
    </xf>
    <xf numFmtId="2" fontId="16" fillId="0" borderId="24" xfId="0" applyNumberFormat="1" applyFont="1" applyBorder="1" applyAlignment="1">
      <alignment/>
    </xf>
    <xf numFmtId="0" fontId="7" fillId="25" borderId="36" xfId="0" applyFont="1" applyFill="1" applyBorder="1" applyAlignment="1">
      <alignment/>
    </xf>
    <xf numFmtId="2" fontId="7" fillId="25" borderId="11" xfId="0" applyNumberFormat="1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166" fontId="7" fillId="25" borderId="11" xfId="0" applyNumberFormat="1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2" fontId="5" fillId="27" borderId="11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/>
    </xf>
    <xf numFmtId="0" fontId="7" fillId="25" borderId="37" xfId="0" applyFont="1" applyFill="1" applyBorder="1" applyAlignment="1">
      <alignment/>
    </xf>
    <xf numFmtId="2" fontId="7" fillId="25" borderId="13" xfId="0" applyNumberFormat="1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166" fontId="7" fillId="25" borderId="13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2" fontId="5" fillId="27" borderId="13" xfId="0" applyNumberFormat="1" applyFont="1" applyFill="1" applyBorder="1" applyAlignment="1">
      <alignment horizontal="center"/>
    </xf>
    <xf numFmtId="2" fontId="16" fillId="0" borderId="13" xfId="0" applyNumberFormat="1" applyFont="1" applyBorder="1" applyAlignment="1">
      <alignment/>
    </xf>
    <xf numFmtId="0" fontId="7" fillId="25" borderId="37" xfId="0" applyFont="1" applyFill="1" applyBorder="1" applyAlignment="1">
      <alignment vertical="center"/>
    </xf>
    <xf numFmtId="2" fontId="7" fillId="25" borderId="13" xfId="0" applyNumberFormat="1" applyFont="1" applyFill="1" applyBorder="1" applyAlignment="1">
      <alignment horizontal="center" vertical="center"/>
    </xf>
    <xf numFmtId="166" fontId="7" fillId="25" borderId="13" xfId="0" applyNumberFormat="1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2" fontId="16" fillId="0" borderId="0" xfId="0" applyNumberFormat="1" applyFont="1" applyAlignment="1">
      <alignment horizontal="center" vertical="center"/>
    </xf>
    <xf numFmtId="0" fontId="7" fillId="25" borderId="35" xfId="0" applyFont="1" applyFill="1" applyBorder="1" applyAlignment="1">
      <alignment vertical="center" wrapText="1"/>
    </xf>
    <xf numFmtId="2" fontId="7" fillId="25" borderId="24" xfId="0" applyNumberFormat="1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166" fontId="7" fillId="25" borderId="24" xfId="0" applyNumberFormat="1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7" fillId="25" borderId="36" xfId="0" applyFont="1" applyFill="1" applyBorder="1" applyAlignment="1">
      <alignment vertical="center" wrapText="1"/>
    </xf>
    <xf numFmtId="2" fontId="7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166" fontId="7" fillId="25" borderId="11" xfId="0" applyNumberFormat="1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7" fillId="25" borderId="37" xfId="0" applyFont="1" applyFill="1" applyBorder="1" applyAlignment="1">
      <alignment vertical="center" wrapText="1"/>
    </xf>
    <xf numFmtId="0" fontId="5" fillId="26" borderId="13" xfId="0" applyFont="1" applyFill="1" applyBorder="1" applyAlignment="1">
      <alignment horizontal="center" vertical="center" wrapText="1"/>
    </xf>
    <xf numFmtId="2" fontId="5" fillId="27" borderId="2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27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27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13" fillId="20" borderId="35" xfId="0" applyFont="1" applyFill="1" applyBorder="1" applyAlignment="1">
      <alignment horizontal="center" vertical="center" wrapText="1"/>
    </xf>
    <xf numFmtId="2" fontId="48" fillId="9" borderId="26" xfId="0" applyNumberFormat="1" applyFont="1" applyFill="1" applyBorder="1" applyAlignment="1">
      <alignment horizontal="center" vertical="center" wrapText="1"/>
    </xf>
    <xf numFmtId="0" fontId="7" fillId="25" borderId="36" xfId="0" applyFont="1" applyFill="1" applyBorder="1" applyAlignment="1">
      <alignment vertical="center"/>
    </xf>
    <xf numFmtId="0" fontId="5" fillId="26" borderId="11" xfId="0" applyFont="1" applyFill="1" applyBorder="1" applyAlignment="1">
      <alignment horizontal="center" vertical="center"/>
    </xf>
    <xf numFmtId="2" fontId="5" fillId="27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27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7" fillId="25" borderId="41" xfId="0" applyFont="1" applyFill="1" applyBorder="1" applyAlignment="1">
      <alignment vertical="center"/>
    </xf>
    <xf numFmtId="0" fontId="5" fillId="26" borderId="42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2" fontId="5" fillId="20" borderId="42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5" fillId="9" borderId="43" xfId="0" applyNumberFormat="1" applyFont="1" applyFill="1" applyBorder="1" applyAlignment="1">
      <alignment horizontal="center" vertical="center"/>
    </xf>
    <xf numFmtId="2" fontId="5" fillId="2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9" borderId="44" xfId="0" applyNumberFormat="1" applyFont="1" applyFill="1" applyBorder="1" applyAlignment="1">
      <alignment horizontal="center" vertical="center"/>
    </xf>
    <xf numFmtId="2" fontId="5" fillId="2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9" borderId="4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" fontId="3" fillId="20" borderId="47" xfId="0" applyNumberFormat="1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right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46" fillId="2" borderId="2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3" fontId="3" fillId="20" borderId="24" xfId="0" applyNumberFormat="1" applyFont="1" applyFill="1" applyBorder="1" applyAlignment="1">
      <alignment horizontal="center" vertical="center"/>
    </xf>
    <xf numFmtId="2" fontId="3" fillId="20" borderId="24" xfId="0" applyNumberFormat="1" applyFont="1" applyFill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3" fontId="3" fillId="20" borderId="11" xfId="0" applyNumberFormat="1" applyFont="1" applyFill="1" applyBorder="1" applyAlignment="1">
      <alignment horizontal="center" vertical="center"/>
    </xf>
    <xf numFmtId="2" fontId="3" fillId="20" borderId="11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2" fontId="3" fillId="20" borderId="13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3" fontId="3" fillId="20" borderId="2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2" fontId="7" fillId="2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2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3" fillId="20" borderId="24" xfId="0" applyNumberFormat="1" applyFont="1" applyFill="1" applyBorder="1" applyAlignment="1">
      <alignment horizontal="center"/>
    </xf>
    <xf numFmtId="0" fontId="3" fillId="20" borderId="11" xfId="0" applyNumberFormat="1" applyFont="1" applyFill="1" applyBorder="1" applyAlignment="1">
      <alignment horizontal="center"/>
    </xf>
    <xf numFmtId="0" fontId="3" fillId="20" borderId="1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6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3" fillId="20" borderId="24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3" fillId="2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shrinkToFit="1"/>
    </xf>
    <xf numFmtId="2" fontId="7" fillId="0" borderId="27" xfId="0" applyNumberFormat="1" applyFont="1" applyFill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37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2" fontId="7" fillId="11" borderId="26" xfId="0" applyNumberFormat="1" applyFont="1" applyFill="1" applyBorder="1" applyAlignment="1">
      <alignment horizontal="center" vertical="center"/>
    </xf>
    <xf numFmtId="2" fontId="7" fillId="11" borderId="22" xfId="0" applyNumberFormat="1" applyFont="1" applyFill="1" applyBorder="1" applyAlignment="1">
      <alignment horizontal="center" vertical="center"/>
    </xf>
    <xf numFmtId="2" fontId="7" fillId="11" borderId="23" xfId="0" applyNumberFormat="1" applyFont="1" applyFill="1" applyBorder="1" applyAlignment="1">
      <alignment horizontal="center" vertical="center"/>
    </xf>
    <xf numFmtId="2" fontId="49" fillId="11" borderId="25" xfId="0" applyNumberFormat="1" applyFont="1" applyFill="1" applyBorder="1" applyAlignment="1">
      <alignment horizontal="center" vertical="center" wrapText="1"/>
    </xf>
    <xf numFmtId="0" fontId="13" fillId="20" borderId="49" xfId="0" applyFont="1" applyFill="1" applyBorder="1" applyAlignment="1">
      <alignment horizontal="center" vertical="center" wrapText="1"/>
    </xf>
    <xf numFmtId="4" fontId="3" fillId="20" borderId="24" xfId="0" applyNumberFormat="1" applyFont="1" applyFill="1" applyBorder="1" applyAlignment="1">
      <alignment horizontal="center" wrapText="1"/>
    </xf>
    <xf numFmtId="2" fontId="7" fillId="11" borderId="24" xfId="0" applyNumberFormat="1" applyFont="1" applyFill="1" applyBorder="1" applyAlignment="1">
      <alignment horizontal="center" vertical="center"/>
    </xf>
    <xf numFmtId="4" fontId="3" fillId="20" borderId="24" xfId="0" applyNumberFormat="1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center" wrapText="1"/>
    </xf>
    <xf numFmtId="2" fontId="7" fillId="11" borderId="11" xfId="0" applyNumberFormat="1" applyFont="1" applyFill="1" applyBorder="1" applyAlignment="1">
      <alignment horizontal="center" vertical="center"/>
    </xf>
    <xf numFmtId="4" fontId="3" fillId="20" borderId="13" xfId="0" applyNumberFormat="1" applyFont="1" applyFill="1" applyBorder="1" applyAlignment="1">
      <alignment horizontal="center" wrapText="1"/>
    </xf>
    <xf numFmtId="2" fontId="7" fillId="11" borderId="1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3" fillId="21" borderId="2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4" fontId="7" fillId="20" borderId="24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4" fontId="7" fillId="20" borderId="11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4" fontId="3" fillId="20" borderId="24" xfId="0" applyNumberFormat="1" applyFont="1" applyFill="1" applyBorder="1" applyAlignment="1">
      <alignment horizontal="right" wrapText="1"/>
    </xf>
    <xf numFmtId="4" fontId="3" fillId="20" borderId="11" xfId="0" applyNumberFormat="1" applyFont="1" applyFill="1" applyBorder="1" applyAlignment="1">
      <alignment horizontal="right" wrapText="1"/>
    </xf>
    <xf numFmtId="4" fontId="3" fillId="20" borderId="1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2" fontId="16" fillId="9" borderId="2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20" borderId="50" xfId="0" applyFont="1" applyFill="1" applyBorder="1" applyAlignment="1">
      <alignment horizontal="center" vertical="center"/>
    </xf>
    <xf numFmtId="0" fontId="5" fillId="20" borderId="51" xfId="0" applyFont="1" applyFill="1" applyBorder="1" applyAlignment="1">
      <alignment horizontal="center" vertical="center"/>
    </xf>
    <xf numFmtId="0" fontId="5" fillId="20" borderId="5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3" fillId="20" borderId="50" xfId="0" applyFont="1" applyFill="1" applyBorder="1" applyAlignment="1">
      <alignment horizontal="left" vertical="center" wrapText="1" indent="4"/>
    </xf>
    <xf numFmtId="0" fontId="13" fillId="20" borderId="51" xfId="0" applyFont="1" applyFill="1" applyBorder="1" applyAlignment="1">
      <alignment horizontal="left" vertical="center" wrapText="1" indent="4"/>
    </xf>
    <xf numFmtId="0" fontId="13" fillId="20" borderId="52" xfId="0" applyFont="1" applyFill="1" applyBorder="1" applyAlignment="1">
      <alignment horizontal="left" vertical="center" wrapText="1" indent="4"/>
    </xf>
    <xf numFmtId="0" fontId="3" fillId="22" borderId="25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4" fillId="0" borderId="0" xfId="42" applyFont="1" applyBorder="1" applyAlignment="1" applyProtection="1">
      <alignment horizontal="left" vertical="center"/>
      <protection/>
    </xf>
    <xf numFmtId="0" fontId="53" fillId="0" borderId="0" xfId="0" applyFont="1" applyFill="1" applyBorder="1" applyAlignment="1">
      <alignment horizontal="center" vertical="center"/>
    </xf>
    <xf numFmtId="0" fontId="13" fillId="20" borderId="35" xfId="0" applyFont="1" applyFill="1" applyBorder="1" applyAlignment="1">
      <alignment horizontal="left" vertical="center" wrapText="1" indent="4"/>
    </xf>
    <xf numFmtId="0" fontId="13" fillId="20" borderId="24" xfId="0" applyFont="1" applyFill="1" applyBorder="1" applyAlignment="1">
      <alignment horizontal="left" vertical="center" wrapText="1" indent="4"/>
    </xf>
    <xf numFmtId="0" fontId="1" fillId="0" borderId="3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2" fillId="12" borderId="52" xfId="0" applyFont="1" applyFill="1" applyBorder="1" applyAlignment="1">
      <alignment horizontal="left" vertical="center" indent="1"/>
    </xf>
    <xf numFmtId="0" fontId="50" fillId="28" borderId="25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28" borderId="50" xfId="0" applyFont="1" applyFill="1" applyBorder="1" applyAlignment="1">
      <alignment horizontal="left" vertical="center" indent="1"/>
    </xf>
    <xf numFmtId="0" fontId="50" fillId="28" borderId="51" xfId="0" applyFont="1" applyFill="1" applyBorder="1" applyAlignment="1">
      <alignment horizontal="left" vertical="center" indent="1"/>
    </xf>
    <xf numFmtId="0" fontId="50" fillId="28" borderId="52" xfId="0" applyFont="1" applyFill="1" applyBorder="1" applyAlignment="1">
      <alignment horizontal="left" vertical="center" indent="1"/>
    </xf>
    <xf numFmtId="0" fontId="50" fillId="28" borderId="25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/>
    </xf>
    <xf numFmtId="0" fontId="52" fillId="0" borderId="0" xfId="42" applyFont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50" fillId="28" borderId="53" xfId="0" applyFont="1" applyFill="1" applyBorder="1" applyAlignment="1">
      <alignment horizontal="left" vertical="center" indent="1"/>
    </xf>
    <xf numFmtId="0" fontId="50" fillId="28" borderId="54" xfId="0" applyFont="1" applyFill="1" applyBorder="1" applyAlignment="1">
      <alignment horizontal="left" vertical="center" indent="1"/>
    </xf>
    <xf numFmtId="0" fontId="50" fillId="28" borderId="55" xfId="0" applyFont="1" applyFill="1" applyBorder="1" applyAlignment="1">
      <alignment horizontal="left" vertical="center" indent="1"/>
    </xf>
    <xf numFmtId="0" fontId="1" fillId="0" borderId="3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3" fillId="20" borderId="25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/>
    </xf>
    <xf numFmtId="0" fontId="19" fillId="20" borderId="25" xfId="0" applyFont="1" applyFill="1" applyBorder="1" applyAlignment="1">
      <alignment horizontal="center"/>
    </xf>
    <xf numFmtId="0" fontId="13" fillId="20" borderId="25" xfId="0" applyFont="1" applyFill="1" applyBorder="1" applyAlignment="1">
      <alignment horizontal="center" vertical="center" wrapText="1"/>
    </xf>
    <xf numFmtId="0" fontId="12" fillId="12" borderId="50" xfId="0" applyFont="1" applyFill="1" applyBorder="1" applyAlignment="1">
      <alignment horizontal="left" vertical="center" indent="1"/>
    </xf>
    <xf numFmtId="0" fontId="12" fillId="12" borderId="51" xfId="0" applyFont="1" applyFill="1" applyBorder="1" applyAlignment="1">
      <alignment horizontal="left" vertical="center" indent="1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20" borderId="50" xfId="0" applyFont="1" applyFill="1" applyBorder="1" applyAlignment="1">
      <alignment horizontal="center" vertical="center" wrapText="1"/>
    </xf>
    <xf numFmtId="0" fontId="13" fillId="20" borderId="52" xfId="0" applyFont="1" applyFill="1" applyBorder="1" applyAlignment="1">
      <alignment horizontal="center" vertical="center" wrapText="1"/>
    </xf>
    <xf numFmtId="1" fontId="5" fillId="0" borderId="56" xfId="60" applyNumberFormat="1" applyFont="1" applyBorder="1" applyAlignment="1">
      <alignment horizontal="center" vertical="center"/>
    </xf>
    <xf numFmtId="1" fontId="5" fillId="0" borderId="57" xfId="60" applyNumberFormat="1" applyFont="1" applyBorder="1" applyAlignment="1">
      <alignment horizontal="center" vertical="center"/>
    </xf>
    <xf numFmtId="1" fontId="5" fillId="0" borderId="58" xfId="60" applyNumberFormat="1" applyFont="1" applyBorder="1" applyAlignment="1">
      <alignment horizontal="center" vertical="center"/>
    </xf>
    <xf numFmtId="1" fontId="5" fillId="0" borderId="59" xfId="60" applyNumberFormat="1" applyFont="1" applyBorder="1" applyAlignment="1">
      <alignment horizontal="center" vertical="center"/>
    </xf>
    <xf numFmtId="1" fontId="5" fillId="0" borderId="11" xfId="60" applyNumberFormat="1" applyFont="1" applyBorder="1" applyAlignment="1">
      <alignment horizontal="center" vertical="center"/>
    </xf>
    <xf numFmtId="0" fontId="3" fillId="22" borderId="50" xfId="0" applyFont="1" applyFill="1" applyBorder="1" applyAlignment="1">
      <alignment horizontal="left" vertical="center"/>
    </xf>
    <xf numFmtId="0" fontId="3" fillId="22" borderId="51" xfId="0" applyFont="1" applyFill="1" applyBorder="1" applyAlignment="1">
      <alignment horizontal="left" vertical="center"/>
    </xf>
    <xf numFmtId="0" fontId="3" fillId="22" borderId="52" xfId="0" applyFont="1" applyFill="1" applyBorder="1" applyAlignment="1">
      <alignment horizontal="left" vertical="center"/>
    </xf>
    <xf numFmtId="0" fontId="13" fillId="20" borderId="50" xfId="0" applyFont="1" applyFill="1" applyBorder="1" applyAlignment="1">
      <alignment horizontal="center"/>
    </xf>
    <xf numFmtId="0" fontId="13" fillId="20" borderId="51" xfId="0" applyFont="1" applyFill="1" applyBorder="1" applyAlignment="1">
      <alignment horizontal="center"/>
    </xf>
    <xf numFmtId="0" fontId="13" fillId="20" borderId="52" xfId="0" applyFont="1" applyFill="1" applyBorder="1" applyAlignment="1">
      <alignment horizontal="center"/>
    </xf>
    <xf numFmtId="1" fontId="5" fillId="0" borderId="24" xfId="6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" fontId="5" fillId="0" borderId="13" xfId="6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2" fillId="29" borderId="50" xfId="0" applyFont="1" applyFill="1" applyBorder="1" applyAlignment="1">
      <alignment horizontal="left" vertical="center" indent="1"/>
    </xf>
    <xf numFmtId="0" fontId="12" fillId="29" borderId="51" xfId="0" applyFont="1" applyFill="1" applyBorder="1" applyAlignment="1">
      <alignment horizontal="left" vertical="center" indent="1"/>
    </xf>
    <xf numFmtId="0" fontId="12" fillId="29" borderId="52" xfId="0" applyFont="1" applyFill="1" applyBorder="1" applyAlignment="1">
      <alignment horizontal="left" vertical="center" indent="1"/>
    </xf>
    <xf numFmtId="0" fontId="3" fillId="22" borderId="25" xfId="0" applyFont="1" applyFill="1" applyBorder="1" applyAlignment="1">
      <alignment horizontal="left" vertical="center"/>
    </xf>
    <xf numFmtId="0" fontId="12" fillId="29" borderId="50" xfId="0" applyFont="1" applyFill="1" applyBorder="1" applyAlignment="1">
      <alignment horizontal="left" vertical="center" indent="1"/>
    </xf>
    <xf numFmtId="0" fontId="12" fillId="29" borderId="51" xfId="0" applyFont="1" applyFill="1" applyBorder="1" applyAlignment="1">
      <alignment horizontal="left" vertical="center" indent="1"/>
    </xf>
    <xf numFmtId="0" fontId="12" fillId="29" borderId="52" xfId="0" applyFont="1" applyFill="1" applyBorder="1" applyAlignment="1">
      <alignment horizontal="left" vertical="center" indent="1"/>
    </xf>
    <xf numFmtId="0" fontId="13" fillId="20" borderId="60" xfId="0" applyFont="1" applyFill="1" applyBorder="1" applyAlignment="1">
      <alignment horizontal="center" vertical="center" wrapText="1"/>
    </xf>
    <xf numFmtId="0" fontId="13" fillId="20" borderId="6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4" fillId="29" borderId="50" xfId="0" applyFont="1" applyFill="1" applyBorder="1" applyAlignment="1">
      <alignment horizontal="left" vertical="center" indent="1"/>
    </xf>
    <xf numFmtId="0" fontId="54" fillId="29" borderId="51" xfId="0" applyFont="1" applyFill="1" applyBorder="1" applyAlignment="1">
      <alignment horizontal="left" vertical="center" indent="1"/>
    </xf>
    <xf numFmtId="0" fontId="54" fillId="29" borderId="52" xfId="0" applyFont="1" applyFill="1" applyBorder="1" applyAlignment="1">
      <alignment horizontal="left" vertical="center" indent="1"/>
    </xf>
    <xf numFmtId="49" fontId="13" fillId="20" borderId="25" xfId="0" applyNumberFormat="1" applyFont="1" applyFill="1" applyBorder="1" applyAlignment="1">
      <alignment horizontal="center" vertical="center" wrapText="1"/>
    </xf>
    <xf numFmtId="166" fontId="7" fillId="24" borderId="24" xfId="0" applyNumberFormat="1" applyFont="1" applyFill="1" applyBorder="1" applyAlignment="1" quotePrefix="1">
      <alignment horizontal="center" vertical="center"/>
    </xf>
    <xf numFmtId="166" fontId="7" fillId="24" borderId="11" xfId="0" applyNumberFormat="1" applyFont="1" applyFill="1" applyBorder="1" applyAlignment="1" quotePrefix="1">
      <alignment horizontal="center" vertical="center"/>
    </xf>
    <xf numFmtId="166" fontId="7" fillId="24" borderId="13" xfId="0" applyNumberFormat="1" applyFont="1" applyFill="1" applyBorder="1" applyAlignment="1" quotePrefix="1">
      <alignment horizontal="center" vertical="center"/>
    </xf>
    <xf numFmtId="0" fontId="54" fillId="29" borderId="50" xfId="0" applyFont="1" applyFill="1" applyBorder="1" applyAlignment="1">
      <alignment horizontal="left" vertical="center" wrapText="1" indent="1"/>
    </xf>
    <xf numFmtId="0" fontId="54" fillId="29" borderId="51" xfId="0" applyFont="1" applyFill="1" applyBorder="1" applyAlignment="1">
      <alignment horizontal="left" vertical="center" wrapText="1" indent="1"/>
    </xf>
    <xf numFmtId="0" fontId="54" fillId="29" borderId="52" xfId="0" applyFont="1" applyFill="1" applyBorder="1" applyAlignment="1">
      <alignment horizontal="left" vertical="center" wrapText="1" indent="1"/>
    </xf>
    <xf numFmtId="166" fontId="7" fillId="24" borderId="13" xfId="0" applyNumberFormat="1" applyFont="1" applyFill="1" applyBorder="1" applyAlignment="1">
      <alignment horizontal="center" vertical="center"/>
    </xf>
    <xf numFmtId="166" fontId="7" fillId="24" borderId="24" xfId="0" applyNumberFormat="1" applyFont="1" applyFill="1" applyBorder="1" applyAlignment="1">
      <alignment horizontal="center" vertical="center"/>
    </xf>
    <xf numFmtId="166" fontId="7" fillId="24" borderId="11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24" xfId="0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166" fontId="7" fillId="24" borderId="27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29" borderId="25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25" borderId="6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shrinkToFit="1"/>
    </xf>
    <xf numFmtId="0" fontId="7" fillId="25" borderId="15" xfId="0" applyFont="1" applyFill="1" applyBorder="1" applyAlignment="1">
      <alignment horizontal="center" vertical="center" wrapText="1"/>
    </xf>
    <xf numFmtId="2" fontId="13" fillId="20" borderId="24" xfId="0" applyNumberFormat="1" applyFont="1" applyFill="1" applyBorder="1" applyAlignment="1">
      <alignment horizontal="center" vertical="center" wrapText="1"/>
    </xf>
    <xf numFmtId="0" fontId="12" fillId="30" borderId="25" xfId="0" applyFont="1" applyFill="1" applyBorder="1" applyAlignment="1">
      <alignment horizontal="left" vertical="center" inden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42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left" vertical="center" indent="1"/>
    </xf>
    <xf numFmtId="2" fontId="13" fillId="25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2" fillId="12" borderId="25" xfId="0" applyFont="1" applyFill="1" applyBorder="1" applyAlignment="1">
      <alignment horizontal="left" vertical="center" indent="1"/>
    </xf>
    <xf numFmtId="0" fontId="13" fillId="2" borderId="50" xfId="0" applyFont="1" applyFill="1" applyBorder="1" applyAlignment="1">
      <alignment horizontal="left" vertical="center" wrapText="1" indent="1"/>
    </xf>
    <xf numFmtId="0" fontId="13" fillId="2" borderId="51" xfId="0" applyFont="1" applyFill="1" applyBorder="1" applyAlignment="1">
      <alignment horizontal="left" vertical="center" wrapText="1" indent="1"/>
    </xf>
    <xf numFmtId="0" fontId="13" fillId="2" borderId="52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center" vertical="center"/>
    </xf>
    <xf numFmtId="0" fontId="13" fillId="22" borderId="50" xfId="0" applyFont="1" applyFill="1" applyBorder="1" applyAlignment="1">
      <alignment horizontal="left" vertical="center" wrapText="1" indent="1"/>
    </xf>
    <xf numFmtId="0" fontId="13" fillId="22" borderId="51" xfId="0" applyFont="1" applyFill="1" applyBorder="1" applyAlignment="1">
      <alignment horizontal="left" vertical="center" wrapText="1" indent="1"/>
    </xf>
    <xf numFmtId="0" fontId="13" fillId="22" borderId="52" xfId="0" applyFont="1" applyFill="1" applyBorder="1" applyAlignment="1">
      <alignment horizontal="left" vertical="center" wrapText="1" indent="1"/>
    </xf>
    <xf numFmtId="0" fontId="13" fillId="22" borderId="50" xfId="0" applyFont="1" applyFill="1" applyBorder="1" applyAlignment="1">
      <alignment horizontal="left" vertical="center" wrapText="1"/>
    </xf>
    <xf numFmtId="0" fontId="13" fillId="22" borderId="51" xfId="0" applyFont="1" applyFill="1" applyBorder="1" applyAlignment="1">
      <alignment horizontal="left" vertical="center" wrapText="1"/>
    </xf>
    <xf numFmtId="0" fontId="13" fillId="22" borderId="52" xfId="0" applyFont="1" applyFill="1" applyBorder="1" applyAlignment="1">
      <alignment horizontal="left" vertical="center" wrapText="1"/>
    </xf>
    <xf numFmtId="0" fontId="7" fillId="22" borderId="25" xfId="0" applyFont="1" applyFill="1" applyBorder="1" applyAlignment="1">
      <alignment horizontal="left" indent="1"/>
    </xf>
    <xf numFmtId="0" fontId="7" fillId="22" borderId="25" xfId="0" applyFont="1" applyFill="1" applyBorder="1" applyAlignment="1">
      <alignment horizontal="left" vertical="center" indent="1"/>
    </xf>
    <xf numFmtId="0" fontId="7" fillId="0" borderId="2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2" fontId="13" fillId="20" borderId="50" xfId="0" applyNumberFormat="1" applyFont="1" applyFill="1" applyBorder="1" applyAlignment="1">
      <alignment horizontal="center" vertical="center" wrapText="1"/>
    </xf>
    <xf numFmtId="2" fontId="13" fillId="20" borderId="51" xfId="0" applyNumberFormat="1" applyFont="1" applyFill="1" applyBorder="1" applyAlignment="1">
      <alignment horizontal="center" vertical="center" wrapText="1"/>
    </xf>
    <xf numFmtId="2" fontId="13" fillId="20" borderId="52" xfId="0" applyNumberFormat="1" applyFont="1" applyFill="1" applyBorder="1" applyAlignment="1">
      <alignment horizontal="center" vertical="center" wrapText="1"/>
    </xf>
    <xf numFmtId="0" fontId="12" fillId="28" borderId="25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center" vertical="center"/>
    </xf>
    <xf numFmtId="0" fontId="13" fillId="20" borderId="49" xfId="0" applyFont="1" applyFill="1" applyBorder="1" applyAlignment="1">
      <alignment horizontal="center" vertical="center" wrapText="1"/>
    </xf>
    <xf numFmtId="0" fontId="19" fillId="21" borderId="25" xfId="0" applyFont="1" applyFill="1" applyBorder="1" applyAlignment="1">
      <alignment horizontal="center" vertical="center"/>
    </xf>
    <xf numFmtId="0" fontId="19" fillId="21" borderId="50" xfId="0" applyFont="1" applyFill="1" applyBorder="1" applyAlignment="1">
      <alignment horizontal="center" vertical="center"/>
    </xf>
    <xf numFmtId="0" fontId="19" fillId="21" borderId="51" xfId="0" applyFont="1" applyFill="1" applyBorder="1" applyAlignment="1">
      <alignment horizontal="center" vertical="center"/>
    </xf>
    <xf numFmtId="0" fontId="19" fillId="21" borderId="5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21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1" name="Рисунок 1" descr="head-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848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695325</xdr:colOff>
      <xdr:row>254</xdr:row>
      <xdr:rowOff>0</xdr:rowOff>
    </xdr:from>
    <xdr:ext cx="695325" cy="790575"/>
    <xdr:sp>
      <xdr:nvSpPr>
        <xdr:cNvPr id="2" name="AutoShape 608"/>
        <xdr:cNvSpPr>
          <a:spLocks noChangeAspect="1"/>
        </xdr:cNvSpPr>
      </xdr:nvSpPr>
      <xdr:spPr>
        <a:xfrm>
          <a:off x="9658350" y="14554200"/>
          <a:ext cx="695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609600</xdr:colOff>
      <xdr:row>0</xdr:row>
      <xdr:rowOff>9525</xdr:rowOff>
    </xdr:to>
    <xdr:pic>
      <xdr:nvPicPr>
        <xdr:cNvPr id="1" name="Рисунок 1" descr="head-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591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304800</xdr:colOff>
      <xdr:row>0</xdr:row>
      <xdr:rowOff>9525</xdr:rowOff>
    </xdr:to>
    <xdr:pic>
      <xdr:nvPicPr>
        <xdr:cNvPr id="1" name="Рисунок 1" descr="head-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29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9525</xdr:rowOff>
    </xdr:to>
    <xdr:pic>
      <xdr:nvPicPr>
        <xdr:cNvPr id="1" name="Рисунок 1" descr="head-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09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1285875</xdr:colOff>
      <xdr:row>0</xdr:row>
      <xdr:rowOff>9525</xdr:rowOff>
    </xdr:to>
    <xdr:pic>
      <xdr:nvPicPr>
        <xdr:cNvPr id="1" name="Рисунок 1" descr="head-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85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k-clima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dk-clima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dk-climat.ru/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dk-clima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dk-clima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dk-clima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outlinePr summaryBelow="0" summaryRight="0"/>
    <pageSetUpPr fitToPage="1"/>
  </sheetPr>
  <dimension ref="A1:K92"/>
  <sheetViews>
    <sheetView zoomScale="120" zoomScaleNormal="120" zoomScalePageLayoutView="0" workbookViewId="0" topLeftCell="A4">
      <selection activeCell="I8" sqref="I8:J8"/>
    </sheetView>
  </sheetViews>
  <sheetFormatPr defaultColWidth="9.00390625" defaultRowHeight="12.75" outlineLevelRow="1"/>
  <cols>
    <col min="1" max="1" width="0.74609375" style="4" customWidth="1"/>
    <col min="2" max="2" width="16.625" style="4" customWidth="1"/>
    <col min="3" max="3" width="8.875" style="4" customWidth="1"/>
    <col min="4" max="4" width="9.75390625" style="4" customWidth="1"/>
    <col min="5" max="5" width="16.00390625" style="4" customWidth="1"/>
    <col min="6" max="6" width="12.75390625" style="4" customWidth="1"/>
    <col min="7" max="7" width="12.125" style="12" customWidth="1"/>
    <col min="8" max="8" width="9.125" style="13" hidden="1" customWidth="1"/>
    <col min="9" max="9" width="12.00390625" style="39" customWidth="1"/>
    <col min="10" max="10" width="12.875" style="2" customWidth="1"/>
    <col min="11" max="13" width="9.125" style="4" customWidth="1"/>
    <col min="14" max="14" width="13.00390625" style="4" customWidth="1"/>
    <col min="15" max="16384" width="9.125" style="4" customWidth="1"/>
  </cols>
  <sheetData>
    <row r="1" spans="2:10" ht="18" customHeight="1">
      <c r="B1" s="451" t="s">
        <v>92</v>
      </c>
      <c r="C1" s="451"/>
      <c r="D1" s="451"/>
      <c r="E1" s="451"/>
      <c r="F1" s="451"/>
      <c r="G1" s="451"/>
      <c r="H1" s="451"/>
      <c r="I1" s="451"/>
      <c r="J1" s="451"/>
    </row>
    <row r="2" spans="2:10" ht="12.75">
      <c r="B2" s="451" t="s">
        <v>99</v>
      </c>
      <c r="C2" s="451"/>
      <c r="D2" s="451"/>
      <c r="E2" s="451"/>
      <c r="F2" s="451"/>
      <c r="G2" s="451"/>
      <c r="H2" s="451"/>
      <c r="I2" s="451"/>
      <c r="J2" s="451"/>
    </row>
    <row r="3" spans="2:10" ht="12.75">
      <c r="B3" s="451" t="s">
        <v>93</v>
      </c>
      <c r="C3" s="451"/>
      <c r="D3" s="451"/>
      <c r="E3" s="451"/>
      <c r="F3" s="451"/>
      <c r="G3" s="451"/>
      <c r="H3" s="451"/>
      <c r="I3" s="451"/>
      <c r="J3" s="451"/>
    </row>
    <row r="4" spans="2:10" ht="14.25" customHeight="1">
      <c r="B4" s="452" t="s">
        <v>94</v>
      </c>
      <c r="C4" s="452"/>
      <c r="D4" s="452"/>
      <c r="E4" s="452"/>
      <c r="F4" s="452"/>
      <c r="G4" s="452"/>
      <c r="H4" s="452"/>
      <c r="I4" s="452"/>
      <c r="J4" s="452"/>
    </row>
    <row r="5" spans="2:10" ht="12.75">
      <c r="B5" s="451"/>
      <c r="C5" s="451"/>
      <c r="D5" s="451"/>
      <c r="E5" s="451"/>
      <c r="F5" s="451"/>
      <c r="G5" s="451"/>
      <c r="H5" s="451"/>
      <c r="I5" s="451"/>
      <c r="J5" s="451"/>
    </row>
    <row r="6" spans="2:10" ht="30" customHeight="1">
      <c r="B6" s="446" t="s">
        <v>267</v>
      </c>
      <c r="C6" s="446"/>
      <c r="D6" s="446"/>
      <c r="E6" s="446"/>
      <c r="F6" s="446"/>
      <c r="G6" s="446"/>
      <c r="H6" s="446"/>
      <c r="I6" s="446"/>
      <c r="J6" s="446"/>
    </row>
    <row r="7" spans="2:10" ht="18.75" customHeight="1">
      <c r="B7" s="445" t="s">
        <v>95</v>
      </c>
      <c r="C7" s="445"/>
      <c r="D7" s="445"/>
      <c r="E7" s="445"/>
      <c r="F7" s="445"/>
      <c r="G7" s="445"/>
      <c r="H7" s="445"/>
      <c r="I7" s="445"/>
      <c r="J7" s="445"/>
    </row>
    <row r="8" spans="2:10" ht="15.75" customHeight="1">
      <c r="B8" s="420" t="s">
        <v>0</v>
      </c>
      <c r="C8" s="102">
        <v>31.55</v>
      </c>
      <c r="D8" s="454" t="s">
        <v>1103</v>
      </c>
      <c r="E8" s="454"/>
      <c r="F8" s="6"/>
      <c r="G8" s="7"/>
      <c r="H8" s="6"/>
      <c r="I8" s="453" t="s">
        <v>911</v>
      </c>
      <c r="J8" s="453"/>
    </row>
    <row r="9" spans="2:10" ht="26.25" customHeight="1">
      <c r="B9" s="444" t="s">
        <v>97</v>
      </c>
      <c r="C9" s="444"/>
      <c r="D9" s="444"/>
      <c r="E9" s="444"/>
      <c r="F9" s="444"/>
      <c r="G9" s="444"/>
      <c r="H9" s="444"/>
      <c r="I9" s="444"/>
      <c r="J9" s="444"/>
    </row>
    <row r="10" spans="1:10" s="8" customFormat="1" ht="18.75" customHeight="1" collapsed="1">
      <c r="A10" s="4"/>
      <c r="B10" s="447" t="s">
        <v>1</v>
      </c>
      <c r="C10" s="448"/>
      <c r="D10" s="448"/>
      <c r="E10" s="448"/>
      <c r="F10" s="448"/>
      <c r="G10" s="448"/>
      <c r="H10" s="448"/>
      <c r="I10" s="448"/>
      <c r="J10" s="449"/>
    </row>
    <row r="11" spans="1:10" s="145" customFormat="1" ht="27" customHeight="1" hidden="1" outlineLevel="1">
      <c r="A11" s="4"/>
      <c r="B11" s="141" t="s">
        <v>101</v>
      </c>
      <c r="C11" s="141" t="s">
        <v>2</v>
      </c>
      <c r="D11" s="141" t="s">
        <v>3</v>
      </c>
      <c r="E11" s="141" t="s">
        <v>96</v>
      </c>
      <c r="F11" s="141" t="s">
        <v>5</v>
      </c>
      <c r="G11" s="142" t="s">
        <v>91</v>
      </c>
      <c r="H11" s="143" t="s">
        <v>7</v>
      </c>
      <c r="I11" s="135" t="s">
        <v>89</v>
      </c>
      <c r="J11" s="144" t="s">
        <v>90</v>
      </c>
    </row>
    <row r="12" spans="2:10" ht="12.75" customHeight="1" hidden="1" outlineLevel="1">
      <c r="B12" s="103" t="s">
        <v>8</v>
      </c>
      <c r="C12" s="104">
        <v>2.5</v>
      </c>
      <c r="D12" s="104">
        <v>392</v>
      </c>
      <c r="E12" s="104">
        <v>130</v>
      </c>
      <c r="F12" s="104" t="s">
        <v>9</v>
      </c>
      <c r="G12" s="105">
        <f>H12*$C$8</f>
        <v>3691.35</v>
      </c>
      <c r="H12" s="106">
        <v>117</v>
      </c>
      <c r="I12" s="107">
        <f>SUM(G12*0.9)</f>
        <v>3322.215</v>
      </c>
      <c r="J12" s="108">
        <f>SUM(G12*0.85)</f>
        <v>3137.6475</v>
      </c>
    </row>
    <row r="13" spans="2:10" ht="12.75" customHeight="1" hidden="1" outlineLevel="1">
      <c r="B13" s="16" t="s">
        <v>10</v>
      </c>
      <c r="C13" s="17">
        <v>3</v>
      </c>
      <c r="D13" s="17">
        <v>452</v>
      </c>
      <c r="E13" s="17">
        <v>150</v>
      </c>
      <c r="F13" s="17" t="s">
        <v>9</v>
      </c>
      <c r="G13" s="45">
        <f>H13*$C$8</f>
        <v>4417</v>
      </c>
      <c r="H13" s="18">
        <v>140</v>
      </c>
      <c r="I13" s="34">
        <f aca="true" t="shared" si="0" ref="I13:I66">SUM(G13*0.9)</f>
        <v>3975.3</v>
      </c>
      <c r="J13" s="47">
        <f aca="true" t="shared" si="1" ref="J13:J66">SUM(G13*0.85)</f>
        <v>3754.45</v>
      </c>
    </row>
    <row r="14" spans="2:10" ht="12.75" customHeight="1" hidden="1" outlineLevel="1">
      <c r="B14" s="16" t="s">
        <v>11</v>
      </c>
      <c r="C14" s="17">
        <v>5</v>
      </c>
      <c r="D14" s="17">
        <v>713</v>
      </c>
      <c r="E14" s="17">
        <v>250</v>
      </c>
      <c r="F14" s="17" t="s">
        <v>9</v>
      </c>
      <c r="G14" s="45">
        <f>H14*$C$8</f>
        <v>5931.400000000001</v>
      </c>
      <c r="H14" s="18">
        <v>188</v>
      </c>
      <c r="I14" s="34">
        <f t="shared" si="0"/>
        <v>5338.26</v>
      </c>
      <c r="J14" s="47">
        <f t="shared" si="1"/>
        <v>5041.6900000000005</v>
      </c>
    </row>
    <row r="15" spans="2:10" ht="12.75" customHeight="1" hidden="1" outlineLevel="1">
      <c r="B15" s="19" t="s">
        <v>12</v>
      </c>
      <c r="C15" s="20">
        <v>6</v>
      </c>
      <c r="D15" s="20">
        <v>833</v>
      </c>
      <c r="E15" s="20">
        <v>300</v>
      </c>
      <c r="F15" s="20" t="s">
        <v>9</v>
      </c>
      <c r="G15" s="46">
        <f>H15*$C$8</f>
        <v>6562.400000000001</v>
      </c>
      <c r="H15" s="21">
        <v>208</v>
      </c>
      <c r="I15" s="35">
        <f t="shared" si="0"/>
        <v>5906.160000000001</v>
      </c>
      <c r="J15" s="48">
        <f t="shared" si="1"/>
        <v>5578.04</v>
      </c>
    </row>
    <row r="16" spans="1:10" s="8" customFormat="1" ht="18.75" customHeight="1" collapsed="1">
      <c r="A16" s="4"/>
      <c r="B16" s="443" t="s">
        <v>13</v>
      </c>
      <c r="C16" s="443"/>
      <c r="D16" s="443"/>
      <c r="E16" s="443"/>
      <c r="F16" s="443"/>
      <c r="G16" s="443"/>
      <c r="H16" s="443"/>
      <c r="I16" s="443"/>
      <c r="J16" s="443"/>
    </row>
    <row r="17" spans="1:10" s="145" customFormat="1" ht="27" customHeight="1" hidden="1" outlineLevel="1">
      <c r="A17" s="4"/>
      <c r="B17" s="141" t="s">
        <v>101</v>
      </c>
      <c r="C17" s="141" t="s">
        <v>2</v>
      </c>
      <c r="D17" s="141" t="s">
        <v>3</v>
      </c>
      <c r="E17" s="141" t="s">
        <v>4</v>
      </c>
      <c r="F17" s="141" t="s">
        <v>5</v>
      </c>
      <c r="G17" s="142" t="s">
        <v>91</v>
      </c>
      <c r="H17" s="143" t="s">
        <v>7</v>
      </c>
      <c r="I17" s="135" t="s">
        <v>89</v>
      </c>
      <c r="J17" s="144" t="s">
        <v>90</v>
      </c>
    </row>
    <row r="18" spans="2:10" ht="12.75" customHeight="1" hidden="1" outlineLevel="1">
      <c r="B18" s="109" t="s">
        <v>14</v>
      </c>
      <c r="C18" s="110">
        <v>3</v>
      </c>
      <c r="D18" s="110">
        <v>600</v>
      </c>
      <c r="E18" s="110">
        <v>280</v>
      </c>
      <c r="F18" s="110" t="s">
        <v>15</v>
      </c>
      <c r="G18" s="111">
        <f>H18*$C$8</f>
        <v>5048</v>
      </c>
      <c r="H18" s="112">
        <v>160</v>
      </c>
      <c r="I18" s="113">
        <f t="shared" si="0"/>
        <v>4543.2</v>
      </c>
      <c r="J18" s="114">
        <f t="shared" si="1"/>
        <v>4290.8</v>
      </c>
    </row>
    <row r="19" spans="2:10" ht="12.75" customHeight="1" hidden="1" outlineLevel="1">
      <c r="B19" s="22" t="s">
        <v>16</v>
      </c>
      <c r="C19" s="23">
        <v>5</v>
      </c>
      <c r="D19" s="23">
        <v>800</v>
      </c>
      <c r="E19" s="23">
        <v>510</v>
      </c>
      <c r="F19" s="23" t="s">
        <v>15</v>
      </c>
      <c r="G19" s="42">
        <f>H19*$C$8</f>
        <v>7666.650000000001</v>
      </c>
      <c r="H19" s="24">
        <v>243</v>
      </c>
      <c r="I19" s="36">
        <f t="shared" si="0"/>
        <v>6899.985000000001</v>
      </c>
      <c r="J19" s="40">
        <f t="shared" si="1"/>
        <v>6516.6525</v>
      </c>
    </row>
    <row r="20" spans="2:10" ht="12.75" customHeight="1" hidden="1" outlineLevel="1">
      <c r="B20" s="22" t="s">
        <v>17</v>
      </c>
      <c r="C20" s="23">
        <v>6</v>
      </c>
      <c r="D20" s="23">
        <v>950</v>
      </c>
      <c r="E20" s="23">
        <v>560</v>
      </c>
      <c r="F20" s="23" t="s">
        <v>15</v>
      </c>
      <c r="G20" s="42">
        <f>H20*$C$8</f>
        <v>8360.75</v>
      </c>
      <c r="H20" s="24">
        <v>265</v>
      </c>
      <c r="I20" s="36">
        <f t="shared" si="0"/>
        <v>7524.675</v>
      </c>
      <c r="J20" s="40">
        <f t="shared" si="1"/>
        <v>7106.6375</v>
      </c>
    </row>
    <row r="21" spans="2:10" ht="12.75" customHeight="1" hidden="1" outlineLevel="1">
      <c r="B21" s="25" t="s">
        <v>18</v>
      </c>
      <c r="C21" s="26">
        <v>9</v>
      </c>
      <c r="D21" s="26">
        <v>1360</v>
      </c>
      <c r="E21" s="26">
        <v>840</v>
      </c>
      <c r="F21" s="26" t="s">
        <v>15</v>
      </c>
      <c r="G21" s="44">
        <f>H21*$C$8</f>
        <v>12620</v>
      </c>
      <c r="H21" s="28">
        <v>400</v>
      </c>
      <c r="I21" s="37">
        <f t="shared" si="0"/>
        <v>11358</v>
      </c>
      <c r="J21" s="41">
        <f t="shared" si="1"/>
        <v>10727</v>
      </c>
    </row>
    <row r="22" spans="1:11" s="8" customFormat="1" ht="18.75" customHeight="1" collapsed="1">
      <c r="A22" s="4"/>
      <c r="B22" s="450" t="s">
        <v>19</v>
      </c>
      <c r="C22" s="450"/>
      <c r="D22" s="450"/>
      <c r="E22" s="450"/>
      <c r="F22" s="450"/>
      <c r="G22" s="450"/>
      <c r="H22" s="450"/>
      <c r="I22" s="450"/>
      <c r="J22" s="450"/>
      <c r="K22" s="3"/>
    </row>
    <row r="23" spans="1:10" s="145" customFormat="1" ht="27" customHeight="1" hidden="1" outlineLevel="1">
      <c r="A23" s="4"/>
      <c r="B23" s="141" t="s">
        <v>101</v>
      </c>
      <c r="C23" s="141" t="s">
        <v>2</v>
      </c>
      <c r="D23" s="141" t="s">
        <v>3</v>
      </c>
      <c r="E23" s="115" t="s">
        <v>4</v>
      </c>
      <c r="F23" s="141" t="s">
        <v>5</v>
      </c>
      <c r="G23" s="142" t="s">
        <v>91</v>
      </c>
      <c r="H23" s="143" t="s">
        <v>20</v>
      </c>
      <c r="I23" s="135" t="s">
        <v>89</v>
      </c>
      <c r="J23" s="144" t="s">
        <v>90</v>
      </c>
    </row>
    <row r="24" spans="2:10" ht="12.75" customHeight="1" hidden="1" outlineLevel="1">
      <c r="B24" s="109" t="s">
        <v>21</v>
      </c>
      <c r="C24" s="110">
        <v>3</v>
      </c>
      <c r="D24" s="110">
        <v>600</v>
      </c>
      <c r="E24" s="110">
        <v>300</v>
      </c>
      <c r="F24" s="110" t="s">
        <v>22</v>
      </c>
      <c r="G24" s="111">
        <f>H24*$C$8</f>
        <v>7004.1</v>
      </c>
      <c r="H24" s="112">
        <v>222</v>
      </c>
      <c r="I24" s="113">
        <f t="shared" si="0"/>
        <v>6303.6900000000005</v>
      </c>
      <c r="J24" s="114">
        <f t="shared" si="1"/>
        <v>5953.485000000001</v>
      </c>
    </row>
    <row r="25" spans="2:10" ht="12.75" customHeight="1" hidden="1" outlineLevel="1">
      <c r="B25" s="22" t="s">
        <v>23</v>
      </c>
      <c r="C25" s="23">
        <v>6</v>
      </c>
      <c r="D25" s="23">
        <v>1060</v>
      </c>
      <c r="E25" s="23">
        <v>600</v>
      </c>
      <c r="F25" s="23" t="s">
        <v>22</v>
      </c>
      <c r="G25" s="42">
        <f>H25*$C$8</f>
        <v>10947.85</v>
      </c>
      <c r="H25" s="24">
        <v>347</v>
      </c>
      <c r="I25" s="36">
        <f t="shared" si="0"/>
        <v>9853.065</v>
      </c>
      <c r="J25" s="40">
        <f t="shared" si="1"/>
        <v>9305.6725</v>
      </c>
    </row>
    <row r="26" spans="2:10" ht="12.75" customHeight="1" hidden="1" outlineLevel="1">
      <c r="B26" s="25" t="s">
        <v>24</v>
      </c>
      <c r="C26" s="26">
        <v>9</v>
      </c>
      <c r="D26" s="26">
        <v>1510</v>
      </c>
      <c r="E26" s="26">
        <v>900</v>
      </c>
      <c r="F26" s="26" t="s">
        <v>22</v>
      </c>
      <c r="G26" s="44">
        <f>H26*$C$8</f>
        <v>15711.9</v>
      </c>
      <c r="H26" s="28">
        <v>498</v>
      </c>
      <c r="I26" s="37">
        <f t="shared" si="0"/>
        <v>14140.71</v>
      </c>
      <c r="J26" s="41">
        <f t="shared" si="1"/>
        <v>13355.115</v>
      </c>
    </row>
    <row r="27" spans="2:11" ht="18.75" customHeight="1" collapsed="1">
      <c r="B27" s="443" t="s">
        <v>25</v>
      </c>
      <c r="C27" s="443"/>
      <c r="D27" s="443"/>
      <c r="E27" s="443"/>
      <c r="F27" s="443"/>
      <c r="G27" s="443"/>
      <c r="H27" s="443"/>
      <c r="I27" s="443"/>
      <c r="J27" s="443"/>
      <c r="K27" s="9"/>
    </row>
    <row r="28" spans="1:10" s="145" customFormat="1" ht="27" customHeight="1" hidden="1" outlineLevel="1">
      <c r="A28" s="4"/>
      <c r="B28" s="141" t="s">
        <v>101</v>
      </c>
      <c r="C28" s="141" t="s">
        <v>2</v>
      </c>
      <c r="D28" s="141" t="s">
        <v>3</v>
      </c>
      <c r="E28" s="141" t="s">
        <v>4</v>
      </c>
      <c r="F28" s="141" t="s">
        <v>5</v>
      </c>
      <c r="G28" s="142" t="s">
        <v>91</v>
      </c>
      <c r="H28" s="143" t="s">
        <v>26</v>
      </c>
      <c r="I28" s="135" t="s">
        <v>89</v>
      </c>
      <c r="J28" s="144" t="s">
        <v>90</v>
      </c>
    </row>
    <row r="29" spans="2:10" ht="12.75" customHeight="1" hidden="1" outlineLevel="1">
      <c r="B29" s="109" t="s">
        <v>27</v>
      </c>
      <c r="C29" s="110">
        <v>4.5</v>
      </c>
      <c r="D29" s="110">
        <v>800</v>
      </c>
      <c r="E29" s="110">
        <v>700</v>
      </c>
      <c r="F29" s="110" t="s">
        <v>28</v>
      </c>
      <c r="G29" s="111">
        <f>H29*$C$8</f>
        <v>12746.2</v>
      </c>
      <c r="H29" s="112">
        <v>404</v>
      </c>
      <c r="I29" s="113">
        <f t="shared" si="0"/>
        <v>11471.580000000002</v>
      </c>
      <c r="J29" s="114">
        <f t="shared" si="1"/>
        <v>10834.27</v>
      </c>
    </row>
    <row r="30" spans="2:10" ht="12.75" customHeight="1" hidden="1" outlineLevel="1">
      <c r="B30" s="22" t="s">
        <v>29</v>
      </c>
      <c r="C30" s="23">
        <v>6</v>
      </c>
      <c r="D30" s="23">
        <v>1000</v>
      </c>
      <c r="E30" s="23">
        <v>850</v>
      </c>
      <c r="F30" s="23" t="s">
        <v>28</v>
      </c>
      <c r="G30" s="42">
        <f>H30*$C$8</f>
        <v>13440.300000000001</v>
      </c>
      <c r="H30" s="24">
        <v>426</v>
      </c>
      <c r="I30" s="36">
        <f t="shared" si="0"/>
        <v>12096.27</v>
      </c>
      <c r="J30" s="40">
        <f t="shared" si="1"/>
        <v>11424.255000000001</v>
      </c>
    </row>
    <row r="31" spans="2:10" ht="12.75" customHeight="1" hidden="1" outlineLevel="1">
      <c r="B31" s="22" t="s">
        <v>30</v>
      </c>
      <c r="C31" s="23">
        <v>9</v>
      </c>
      <c r="D31" s="23">
        <v>1560</v>
      </c>
      <c r="E31" s="23">
        <v>1400</v>
      </c>
      <c r="F31" s="23" t="s">
        <v>28</v>
      </c>
      <c r="G31" s="42">
        <f>H31*$C$8</f>
        <v>24451.25</v>
      </c>
      <c r="H31" s="24">
        <v>775</v>
      </c>
      <c r="I31" s="36">
        <f t="shared" si="0"/>
        <v>22006.125</v>
      </c>
      <c r="J31" s="40">
        <f t="shared" si="1"/>
        <v>20783.5625</v>
      </c>
    </row>
    <row r="32" spans="2:10" ht="12.75" customHeight="1" hidden="1" outlineLevel="1">
      <c r="B32" s="29" t="s">
        <v>31</v>
      </c>
      <c r="C32" s="30">
        <v>12</v>
      </c>
      <c r="D32" s="30">
        <v>1935</v>
      </c>
      <c r="E32" s="30">
        <v>1700</v>
      </c>
      <c r="F32" s="30" t="s">
        <v>28</v>
      </c>
      <c r="G32" s="43">
        <f>H32*$C$8</f>
        <v>25240</v>
      </c>
      <c r="H32" s="31">
        <v>800</v>
      </c>
      <c r="I32" s="37">
        <f t="shared" si="0"/>
        <v>22716</v>
      </c>
      <c r="J32" s="41">
        <f t="shared" si="1"/>
        <v>21454</v>
      </c>
    </row>
    <row r="33" spans="2:11" ht="18.75" customHeight="1" collapsed="1">
      <c r="B33" s="455" t="s">
        <v>32</v>
      </c>
      <c r="C33" s="456"/>
      <c r="D33" s="456"/>
      <c r="E33" s="456"/>
      <c r="F33" s="456"/>
      <c r="G33" s="456"/>
      <c r="H33" s="456"/>
      <c r="I33" s="456"/>
      <c r="J33" s="457"/>
      <c r="K33" s="9"/>
    </row>
    <row r="34" spans="1:10" s="145" customFormat="1" ht="27" customHeight="1" hidden="1" outlineLevel="1">
      <c r="A34" s="4"/>
      <c r="B34" s="141" t="s">
        <v>101</v>
      </c>
      <c r="C34" s="141" t="s">
        <v>2</v>
      </c>
      <c r="D34" s="141" t="s">
        <v>33</v>
      </c>
      <c r="E34" s="141" t="s">
        <v>4</v>
      </c>
      <c r="F34" s="141"/>
      <c r="G34" s="142" t="s">
        <v>91</v>
      </c>
      <c r="H34" s="143" t="s">
        <v>7</v>
      </c>
      <c r="I34" s="135" t="s">
        <v>89</v>
      </c>
      <c r="J34" s="144" t="s">
        <v>90</v>
      </c>
    </row>
    <row r="35" spans="2:10" ht="12.75" customHeight="1" hidden="1" outlineLevel="1">
      <c r="B35" s="109" t="s">
        <v>34</v>
      </c>
      <c r="C35" s="110">
        <v>2</v>
      </c>
      <c r="D35" s="110">
        <v>5.3</v>
      </c>
      <c r="E35" s="110">
        <v>450</v>
      </c>
      <c r="F35" s="110"/>
      <c r="G35" s="111">
        <f aca="true" t="shared" si="2" ref="G35:G41">H35*$C$8</f>
        <v>4417</v>
      </c>
      <c r="H35" s="112">
        <v>140</v>
      </c>
      <c r="I35" s="113">
        <f t="shared" si="0"/>
        <v>3975.3</v>
      </c>
      <c r="J35" s="114">
        <f t="shared" si="1"/>
        <v>3754.45</v>
      </c>
    </row>
    <row r="36" spans="2:10" ht="12.75" customHeight="1" hidden="1" outlineLevel="1">
      <c r="B36" s="22" t="s">
        <v>35</v>
      </c>
      <c r="C36" s="23">
        <v>3</v>
      </c>
      <c r="D36" s="23">
        <v>5.6</v>
      </c>
      <c r="E36" s="23">
        <v>450</v>
      </c>
      <c r="F36" s="23"/>
      <c r="G36" s="42">
        <f t="shared" si="2"/>
        <v>4890.25</v>
      </c>
      <c r="H36" s="24">
        <v>155</v>
      </c>
      <c r="I36" s="36">
        <f t="shared" si="0"/>
        <v>4401.225</v>
      </c>
      <c r="J36" s="40">
        <f t="shared" si="1"/>
        <v>4156.7125</v>
      </c>
    </row>
    <row r="37" spans="2:10" ht="12.75" customHeight="1" hidden="1" outlineLevel="1">
      <c r="B37" s="22" t="s">
        <v>36</v>
      </c>
      <c r="C37" s="23">
        <v>5</v>
      </c>
      <c r="D37" s="23">
        <v>6.4</v>
      </c>
      <c r="E37" s="23">
        <v>440</v>
      </c>
      <c r="F37" s="23"/>
      <c r="G37" s="42">
        <f t="shared" si="2"/>
        <v>6183.8</v>
      </c>
      <c r="H37" s="24">
        <v>196</v>
      </c>
      <c r="I37" s="36">
        <f t="shared" si="0"/>
        <v>5565.42</v>
      </c>
      <c r="J37" s="40">
        <f t="shared" si="1"/>
        <v>5256.23</v>
      </c>
    </row>
    <row r="38" spans="2:10" ht="12.75" customHeight="1" hidden="1" outlineLevel="1">
      <c r="B38" s="22" t="s">
        <v>37</v>
      </c>
      <c r="C38" s="23">
        <v>9</v>
      </c>
      <c r="D38" s="32">
        <v>11</v>
      </c>
      <c r="E38" s="32">
        <v>750</v>
      </c>
      <c r="F38" s="32"/>
      <c r="G38" s="42">
        <f t="shared" si="2"/>
        <v>8581.6</v>
      </c>
      <c r="H38" s="24">
        <v>272</v>
      </c>
      <c r="I38" s="36">
        <f t="shared" si="0"/>
        <v>7723.4400000000005</v>
      </c>
      <c r="J38" s="40">
        <f t="shared" si="1"/>
        <v>7294.36</v>
      </c>
    </row>
    <row r="39" spans="2:10" ht="12.75" customHeight="1" hidden="1" outlineLevel="1">
      <c r="B39" s="22" t="s">
        <v>38</v>
      </c>
      <c r="C39" s="23">
        <v>15</v>
      </c>
      <c r="D39" s="23">
        <v>17.3</v>
      </c>
      <c r="E39" s="23">
        <v>1250</v>
      </c>
      <c r="F39" s="23"/>
      <c r="G39" s="42">
        <f t="shared" si="2"/>
        <v>14513</v>
      </c>
      <c r="H39" s="24">
        <v>460</v>
      </c>
      <c r="I39" s="36">
        <f t="shared" si="0"/>
        <v>13061.7</v>
      </c>
      <c r="J39" s="40">
        <f t="shared" si="1"/>
        <v>12336.05</v>
      </c>
    </row>
    <row r="40" spans="2:10" ht="12.75" customHeight="1" hidden="1" outlineLevel="1">
      <c r="B40" s="22" t="s">
        <v>39</v>
      </c>
      <c r="C40" s="23">
        <v>23</v>
      </c>
      <c r="D40" s="23">
        <v>22.5</v>
      </c>
      <c r="E40" s="23">
        <v>1520</v>
      </c>
      <c r="F40" s="23"/>
      <c r="G40" s="42">
        <f t="shared" si="2"/>
        <v>21138.5</v>
      </c>
      <c r="H40" s="24">
        <v>670</v>
      </c>
      <c r="I40" s="36">
        <f t="shared" si="0"/>
        <v>19024.65</v>
      </c>
      <c r="J40" s="40">
        <f t="shared" si="1"/>
        <v>17967.725</v>
      </c>
    </row>
    <row r="41" spans="2:10" ht="12.75" customHeight="1" hidden="1" outlineLevel="1">
      <c r="B41" s="25" t="s">
        <v>40</v>
      </c>
      <c r="C41" s="26">
        <v>30</v>
      </c>
      <c r="D41" s="26">
        <v>30.2</v>
      </c>
      <c r="E41" s="26">
        <v>2400</v>
      </c>
      <c r="F41" s="26"/>
      <c r="G41" s="27">
        <f t="shared" si="2"/>
        <v>28174.15</v>
      </c>
      <c r="H41" s="28">
        <v>893</v>
      </c>
      <c r="I41" s="37">
        <f t="shared" si="0"/>
        <v>25356.735</v>
      </c>
      <c r="J41" s="41">
        <f t="shared" si="1"/>
        <v>23948.0275</v>
      </c>
    </row>
    <row r="42" spans="2:11" ht="18.75" customHeight="1" collapsed="1">
      <c r="B42" s="443" t="s">
        <v>41</v>
      </c>
      <c r="C42" s="443"/>
      <c r="D42" s="443"/>
      <c r="E42" s="443"/>
      <c r="F42" s="443"/>
      <c r="G42" s="443"/>
      <c r="H42" s="443"/>
      <c r="I42" s="443"/>
      <c r="J42" s="443"/>
      <c r="K42" s="9"/>
    </row>
    <row r="43" spans="1:10" s="145" customFormat="1" ht="27" customHeight="1" hidden="1" outlineLevel="1">
      <c r="A43" s="4"/>
      <c r="B43" s="141" t="s">
        <v>101</v>
      </c>
      <c r="C43" s="141" t="s">
        <v>2</v>
      </c>
      <c r="D43" s="141" t="s">
        <v>33</v>
      </c>
      <c r="E43" s="141" t="s">
        <v>4</v>
      </c>
      <c r="F43" s="141"/>
      <c r="G43" s="142" t="s">
        <v>91</v>
      </c>
      <c r="H43" s="143" t="s">
        <v>7</v>
      </c>
      <c r="I43" s="135" t="s">
        <v>89</v>
      </c>
      <c r="J43" s="144" t="s">
        <v>90</v>
      </c>
    </row>
    <row r="44" spans="2:10" ht="12.75" customHeight="1" hidden="1" outlineLevel="1">
      <c r="B44" s="109" t="s">
        <v>42</v>
      </c>
      <c r="C44" s="110">
        <v>2</v>
      </c>
      <c r="D44" s="110">
        <v>3.3</v>
      </c>
      <c r="E44" s="110">
        <v>415</v>
      </c>
      <c r="F44" s="110"/>
      <c r="G44" s="111">
        <f>H44*$C$8</f>
        <v>3912.2000000000003</v>
      </c>
      <c r="H44" s="112">
        <v>124</v>
      </c>
      <c r="I44" s="113">
        <f t="shared" si="0"/>
        <v>3520.9800000000005</v>
      </c>
      <c r="J44" s="114">
        <f t="shared" si="1"/>
        <v>3325.3700000000003</v>
      </c>
    </row>
    <row r="45" spans="2:10" ht="12.75" customHeight="1" hidden="1" outlineLevel="1">
      <c r="B45" s="22" t="s">
        <v>43</v>
      </c>
      <c r="C45" s="23">
        <v>3</v>
      </c>
      <c r="D45" s="23">
        <v>3.3</v>
      </c>
      <c r="E45" s="23">
        <v>415</v>
      </c>
      <c r="F45" s="23"/>
      <c r="G45" s="42">
        <f>H45*$C$8</f>
        <v>4385.45</v>
      </c>
      <c r="H45" s="24">
        <v>139</v>
      </c>
      <c r="I45" s="36">
        <f t="shared" si="0"/>
        <v>3946.9049999999997</v>
      </c>
      <c r="J45" s="40">
        <f t="shared" si="1"/>
        <v>3727.6324999999997</v>
      </c>
    </row>
    <row r="46" spans="2:10" ht="12.75" customHeight="1" hidden="1" outlineLevel="1">
      <c r="B46" s="29" t="s">
        <v>44</v>
      </c>
      <c r="C46" s="30">
        <v>5</v>
      </c>
      <c r="D46" s="33">
        <v>4</v>
      </c>
      <c r="E46" s="33">
        <v>400</v>
      </c>
      <c r="F46" s="33"/>
      <c r="G46" s="43">
        <f>H46*$C$8</f>
        <v>5079.55</v>
      </c>
      <c r="H46" s="31">
        <v>161</v>
      </c>
      <c r="I46" s="37">
        <f t="shared" si="0"/>
        <v>4571.595</v>
      </c>
      <c r="J46" s="41">
        <f t="shared" si="1"/>
        <v>4317.6175</v>
      </c>
    </row>
    <row r="47" spans="2:11" ht="26.25" customHeight="1">
      <c r="B47" s="444" t="s">
        <v>98</v>
      </c>
      <c r="C47" s="444"/>
      <c r="D47" s="444"/>
      <c r="E47" s="444"/>
      <c r="F47" s="444"/>
      <c r="G47" s="444"/>
      <c r="H47" s="444"/>
      <c r="I47" s="444"/>
      <c r="J47" s="444"/>
      <c r="K47" s="9"/>
    </row>
    <row r="48" spans="2:11" ht="18.75" customHeight="1" collapsed="1">
      <c r="B48" s="443" t="s">
        <v>45</v>
      </c>
      <c r="C48" s="443"/>
      <c r="D48" s="443"/>
      <c r="E48" s="443"/>
      <c r="F48" s="443"/>
      <c r="G48" s="443"/>
      <c r="H48" s="443"/>
      <c r="I48" s="443"/>
      <c r="J48" s="443"/>
      <c r="K48" s="9"/>
    </row>
    <row r="49" spans="1:10" s="145" customFormat="1" ht="27" customHeight="1" hidden="1" outlineLevel="1">
      <c r="A49" s="4"/>
      <c r="B49" s="141" t="s">
        <v>101</v>
      </c>
      <c r="C49" s="141" t="s">
        <v>2</v>
      </c>
      <c r="D49" s="141" t="s">
        <v>3</v>
      </c>
      <c r="E49" s="141" t="s">
        <v>4</v>
      </c>
      <c r="F49" s="141" t="s">
        <v>5</v>
      </c>
      <c r="G49" s="142" t="s">
        <v>91</v>
      </c>
      <c r="H49" s="143" t="s">
        <v>7</v>
      </c>
      <c r="I49" s="135" t="s">
        <v>89</v>
      </c>
      <c r="J49" s="144" t="s">
        <v>90</v>
      </c>
    </row>
    <row r="50" spans="2:10" ht="12.75" customHeight="1" hidden="1" outlineLevel="1">
      <c r="B50" s="109" t="s">
        <v>46</v>
      </c>
      <c r="C50" s="110">
        <v>6</v>
      </c>
      <c r="D50" s="110">
        <v>1000</v>
      </c>
      <c r="E50" s="110">
        <v>1200</v>
      </c>
      <c r="F50" s="110" t="s">
        <v>47</v>
      </c>
      <c r="G50" s="111">
        <f aca="true" t="shared" si="3" ref="G50:G59">H50*$C$8</f>
        <v>14197.5</v>
      </c>
      <c r="H50" s="112">
        <v>450</v>
      </c>
      <c r="I50" s="113">
        <f t="shared" si="0"/>
        <v>12777.75</v>
      </c>
      <c r="J50" s="114">
        <f t="shared" si="1"/>
        <v>12067.875</v>
      </c>
    </row>
    <row r="51" spans="2:10" ht="12.75" customHeight="1" hidden="1" outlineLevel="1">
      <c r="B51" s="22" t="s">
        <v>48</v>
      </c>
      <c r="C51" s="23">
        <v>12</v>
      </c>
      <c r="D51" s="23">
        <v>1980</v>
      </c>
      <c r="E51" s="23">
        <v>2400</v>
      </c>
      <c r="F51" s="23" t="s">
        <v>47</v>
      </c>
      <c r="G51" s="42">
        <f t="shared" si="3"/>
        <v>26817.5</v>
      </c>
      <c r="H51" s="24">
        <v>850</v>
      </c>
      <c r="I51" s="36">
        <f t="shared" si="0"/>
        <v>24135.75</v>
      </c>
      <c r="J51" s="40">
        <f t="shared" si="1"/>
        <v>22794.875</v>
      </c>
    </row>
    <row r="52" spans="2:10" ht="12.75" customHeight="1" hidden="1" outlineLevel="1">
      <c r="B52" s="22" t="s">
        <v>49</v>
      </c>
      <c r="C52" s="23">
        <v>9</v>
      </c>
      <c r="D52" s="23">
        <v>1000</v>
      </c>
      <c r="E52" s="23">
        <v>1650</v>
      </c>
      <c r="F52" s="23" t="s">
        <v>50</v>
      </c>
      <c r="G52" s="42">
        <f t="shared" si="3"/>
        <v>16879.25</v>
      </c>
      <c r="H52" s="24">
        <v>535</v>
      </c>
      <c r="I52" s="36">
        <f t="shared" si="0"/>
        <v>15191.325</v>
      </c>
      <c r="J52" s="40">
        <f t="shared" si="1"/>
        <v>14347.3625</v>
      </c>
    </row>
    <row r="53" spans="2:10" ht="12.75" customHeight="1" hidden="1" outlineLevel="1">
      <c r="B53" s="22" t="s">
        <v>51</v>
      </c>
      <c r="C53" s="23">
        <v>18</v>
      </c>
      <c r="D53" s="23">
        <v>2000</v>
      </c>
      <c r="E53" s="23">
        <v>3300</v>
      </c>
      <c r="F53" s="23" t="s">
        <v>50</v>
      </c>
      <c r="G53" s="42">
        <f t="shared" si="3"/>
        <v>32023.25</v>
      </c>
      <c r="H53" s="24">
        <v>1015</v>
      </c>
      <c r="I53" s="36">
        <f t="shared" si="0"/>
        <v>28820.925</v>
      </c>
      <c r="J53" s="40">
        <f t="shared" si="1"/>
        <v>27219.7625</v>
      </c>
    </row>
    <row r="54" spans="2:10" ht="12.75" customHeight="1" hidden="1" outlineLevel="1">
      <c r="B54" s="22" t="s">
        <v>52</v>
      </c>
      <c r="C54" s="23">
        <v>10.5</v>
      </c>
      <c r="D54" s="23">
        <v>1040</v>
      </c>
      <c r="E54" s="23">
        <v>2300</v>
      </c>
      <c r="F54" s="23" t="s">
        <v>53</v>
      </c>
      <c r="G54" s="42">
        <f t="shared" si="3"/>
        <v>17668</v>
      </c>
      <c r="H54" s="24">
        <v>560</v>
      </c>
      <c r="I54" s="36">
        <f t="shared" si="0"/>
        <v>15901.2</v>
      </c>
      <c r="J54" s="40">
        <f t="shared" si="1"/>
        <v>15017.8</v>
      </c>
    </row>
    <row r="55" spans="2:10" ht="12.75" customHeight="1" hidden="1" outlineLevel="1">
      <c r="B55" s="22" t="s">
        <v>54</v>
      </c>
      <c r="C55" s="23">
        <v>21</v>
      </c>
      <c r="D55" s="23">
        <v>2080</v>
      </c>
      <c r="E55" s="23">
        <v>4600</v>
      </c>
      <c r="F55" s="23" t="s">
        <v>53</v>
      </c>
      <c r="G55" s="42">
        <f t="shared" si="3"/>
        <v>33758.5</v>
      </c>
      <c r="H55" s="24">
        <v>1070</v>
      </c>
      <c r="I55" s="36">
        <f t="shared" si="0"/>
        <v>30382.65</v>
      </c>
      <c r="J55" s="40">
        <f t="shared" si="1"/>
        <v>28694.725</v>
      </c>
    </row>
    <row r="56" spans="2:10" ht="12.75" customHeight="1" hidden="1" outlineLevel="1">
      <c r="B56" s="22" t="s">
        <v>55</v>
      </c>
      <c r="C56" s="23">
        <v>12</v>
      </c>
      <c r="D56" s="23">
        <v>1000</v>
      </c>
      <c r="E56" s="23">
        <v>3200</v>
      </c>
      <c r="F56" s="23" t="s">
        <v>56</v>
      </c>
      <c r="G56" s="42">
        <f t="shared" si="3"/>
        <v>23189.25</v>
      </c>
      <c r="H56" s="24">
        <v>735</v>
      </c>
      <c r="I56" s="36">
        <f t="shared" si="0"/>
        <v>20870.325</v>
      </c>
      <c r="J56" s="40">
        <f t="shared" si="1"/>
        <v>19710.8625</v>
      </c>
    </row>
    <row r="57" spans="2:10" ht="12.75" customHeight="1" hidden="1" outlineLevel="1">
      <c r="B57" s="22" t="s">
        <v>57</v>
      </c>
      <c r="C57" s="23">
        <v>24</v>
      </c>
      <c r="D57" s="23">
        <v>2000</v>
      </c>
      <c r="E57" s="23">
        <v>6400</v>
      </c>
      <c r="F57" s="23" t="s">
        <v>56</v>
      </c>
      <c r="G57" s="42">
        <f t="shared" si="3"/>
        <v>39910.75</v>
      </c>
      <c r="H57" s="24">
        <v>1265</v>
      </c>
      <c r="I57" s="36">
        <f t="shared" si="0"/>
        <v>35919.675</v>
      </c>
      <c r="J57" s="40">
        <f t="shared" si="1"/>
        <v>33924.1375</v>
      </c>
    </row>
    <row r="58" spans="2:10" ht="12.75" customHeight="1" hidden="1" outlineLevel="1">
      <c r="B58" s="22" t="s">
        <v>58</v>
      </c>
      <c r="C58" s="23">
        <v>18</v>
      </c>
      <c r="D58" s="23">
        <v>1180</v>
      </c>
      <c r="E58" s="23">
        <v>4250</v>
      </c>
      <c r="F58" s="23" t="s">
        <v>59</v>
      </c>
      <c r="G58" s="42">
        <f t="shared" si="3"/>
        <v>28868.25</v>
      </c>
      <c r="H58" s="24">
        <v>915</v>
      </c>
      <c r="I58" s="36">
        <f t="shared" si="0"/>
        <v>25981.425</v>
      </c>
      <c r="J58" s="40">
        <f t="shared" si="1"/>
        <v>24538.0125</v>
      </c>
    </row>
    <row r="59" spans="2:10" ht="12.75" customHeight="1" hidden="1" outlineLevel="1">
      <c r="B59" s="316" t="s">
        <v>60</v>
      </c>
      <c r="C59" s="317">
        <v>36</v>
      </c>
      <c r="D59" s="317">
        <v>2360</v>
      </c>
      <c r="E59" s="317">
        <v>8500</v>
      </c>
      <c r="F59" s="317" t="s">
        <v>59</v>
      </c>
      <c r="G59" s="318">
        <f t="shared" si="3"/>
        <v>54266</v>
      </c>
      <c r="H59" s="319">
        <v>1720</v>
      </c>
      <c r="I59" s="320">
        <f t="shared" si="0"/>
        <v>48839.4</v>
      </c>
      <c r="J59" s="321">
        <f t="shared" si="1"/>
        <v>46126.1</v>
      </c>
    </row>
    <row r="60" spans="2:11" ht="18.75" customHeight="1" collapsed="1">
      <c r="B60" s="447" t="s">
        <v>61</v>
      </c>
      <c r="C60" s="448"/>
      <c r="D60" s="448"/>
      <c r="E60" s="448"/>
      <c r="F60" s="448"/>
      <c r="G60" s="448"/>
      <c r="H60" s="448"/>
      <c r="I60" s="448"/>
      <c r="J60" s="449"/>
      <c r="K60" s="9"/>
    </row>
    <row r="61" spans="1:10" s="145" customFormat="1" ht="27" customHeight="1" hidden="1" outlineLevel="1">
      <c r="A61" s="4"/>
      <c r="B61" s="141" t="s">
        <v>101</v>
      </c>
      <c r="C61" s="141" t="s">
        <v>2</v>
      </c>
      <c r="D61" s="141" t="s">
        <v>3</v>
      </c>
      <c r="E61" s="141" t="s">
        <v>4</v>
      </c>
      <c r="F61" s="141" t="s">
        <v>5</v>
      </c>
      <c r="G61" s="142" t="s">
        <v>91</v>
      </c>
      <c r="H61" s="143" t="s">
        <v>7</v>
      </c>
      <c r="I61" s="135" t="s">
        <v>89</v>
      </c>
      <c r="J61" s="144" t="s">
        <v>90</v>
      </c>
    </row>
    <row r="62" spans="2:10" ht="12.75" customHeight="1" hidden="1" outlineLevel="1">
      <c r="B62" s="109" t="s">
        <v>62</v>
      </c>
      <c r="C62" s="110">
        <v>12</v>
      </c>
      <c r="D62" s="110">
        <v>1011</v>
      </c>
      <c r="E62" s="110">
        <v>1200</v>
      </c>
      <c r="F62" s="110" t="s">
        <v>47</v>
      </c>
      <c r="G62" s="111">
        <f aca="true" t="shared" si="4" ref="G62:G69">H62*$C$8</f>
        <v>19150.850000000002</v>
      </c>
      <c r="H62" s="112">
        <v>607</v>
      </c>
      <c r="I62" s="113">
        <f t="shared" si="0"/>
        <v>17235.765000000003</v>
      </c>
      <c r="J62" s="114">
        <f t="shared" si="1"/>
        <v>16278.222500000002</v>
      </c>
    </row>
    <row r="63" spans="2:10" ht="12.75" customHeight="1" hidden="1" outlineLevel="1">
      <c r="B63" s="22" t="s">
        <v>63</v>
      </c>
      <c r="C63" s="23">
        <v>24</v>
      </c>
      <c r="D63" s="23">
        <v>2011</v>
      </c>
      <c r="E63" s="23">
        <v>2400</v>
      </c>
      <c r="F63" s="23" t="s">
        <v>47</v>
      </c>
      <c r="G63" s="42">
        <f t="shared" si="4"/>
        <v>35967</v>
      </c>
      <c r="H63" s="24">
        <v>1140</v>
      </c>
      <c r="I63" s="36">
        <f t="shared" si="0"/>
        <v>32370.3</v>
      </c>
      <c r="J63" s="40">
        <f t="shared" si="1"/>
        <v>30571.95</v>
      </c>
    </row>
    <row r="64" spans="2:10" ht="12.75" customHeight="1" hidden="1" outlineLevel="1">
      <c r="B64" s="22" t="s">
        <v>64</v>
      </c>
      <c r="C64" s="23">
        <v>15</v>
      </c>
      <c r="D64" s="23">
        <v>1040</v>
      </c>
      <c r="E64" s="23">
        <v>1700</v>
      </c>
      <c r="F64" s="23" t="s">
        <v>50</v>
      </c>
      <c r="G64" s="42">
        <f t="shared" si="4"/>
        <v>19876.5</v>
      </c>
      <c r="H64" s="24">
        <v>630</v>
      </c>
      <c r="I64" s="36">
        <f t="shared" si="0"/>
        <v>17888.850000000002</v>
      </c>
      <c r="J64" s="40">
        <f t="shared" si="1"/>
        <v>16895.024999999998</v>
      </c>
    </row>
    <row r="65" spans="2:10" ht="12.75" customHeight="1" hidden="1" outlineLevel="1">
      <c r="B65" s="22" t="s">
        <v>65</v>
      </c>
      <c r="C65" s="23">
        <v>30</v>
      </c>
      <c r="D65" s="23">
        <v>2080</v>
      </c>
      <c r="E65" s="23">
        <v>3400</v>
      </c>
      <c r="F65" s="23" t="s">
        <v>50</v>
      </c>
      <c r="G65" s="42">
        <f t="shared" si="4"/>
        <v>37386.75</v>
      </c>
      <c r="H65" s="24">
        <v>1185</v>
      </c>
      <c r="I65" s="36">
        <f t="shared" si="0"/>
        <v>33648.075000000004</v>
      </c>
      <c r="J65" s="40">
        <f t="shared" si="1"/>
        <v>31778.7375</v>
      </c>
    </row>
    <row r="66" spans="2:10" ht="12.75" customHeight="1" hidden="1" outlineLevel="1">
      <c r="B66" s="22" t="s">
        <v>66</v>
      </c>
      <c r="C66" s="23">
        <v>16</v>
      </c>
      <c r="D66" s="23">
        <v>1000</v>
      </c>
      <c r="E66" s="23">
        <v>2300</v>
      </c>
      <c r="F66" s="23" t="s">
        <v>53</v>
      </c>
      <c r="G66" s="42">
        <f t="shared" si="4"/>
        <v>26344.25</v>
      </c>
      <c r="H66" s="24">
        <v>835</v>
      </c>
      <c r="I66" s="36">
        <f t="shared" si="0"/>
        <v>23709.825</v>
      </c>
      <c r="J66" s="40">
        <f t="shared" si="1"/>
        <v>22392.6125</v>
      </c>
    </row>
    <row r="67" spans="2:10" ht="12.75" customHeight="1" hidden="1" outlineLevel="1">
      <c r="B67" s="22" t="s">
        <v>67</v>
      </c>
      <c r="C67" s="23">
        <v>32</v>
      </c>
      <c r="D67" s="23">
        <v>2000</v>
      </c>
      <c r="E67" s="23">
        <v>4600</v>
      </c>
      <c r="F67" s="23" t="s">
        <v>53</v>
      </c>
      <c r="G67" s="42">
        <f t="shared" si="4"/>
        <v>49375.75</v>
      </c>
      <c r="H67" s="24">
        <v>1565</v>
      </c>
      <c r="I67" s="36">
        <f aca="true" t="shared" si="5" ref="I67:I89">SUM(G67*0.9)</f>
        <v>44438.175</v>
      </c>
      <c r="J67" s="40">
        <f aca="true" t="shared" si="6" ref="J67:J89">SUM(G67*0.85)</f>
        <v>41969.3875</v>
      </c>
    </row>
    <row r="68" spans="2:10" ht="12.75" customHeight="1" hidden="1" outlineLevel="1">
      <c r="B68" s="22" t="s">
        <v>68</v>
      </c>
      <c r="C68" s="23">
        <v>20</v>
      </c>
      <c r="D68" s="23">
        <v>1180</v>
      </c>
      <c r="E68" s="23">
        <v>3300</v>
      </c>
      <c r="F68" s="23" t="s">
        <v>56</v>
      </c>
      <c r="G68" s="42">
        <f t="shared" si="4"/>
        <v>30288</v>
      </c>
      <c r="H68" s="24">
        <v>960</v>
      </c>
      <c r="I68" s="36">
        <f t="shared" si="5"/>
        <v>27259.2</v>
      </c>
      <c r="J68" s="40">
        <f t="shared" si="6"/>
        <v>25744.8</v>
      </c>
    </row>
    <row r="69" spans="2:10" ht="12.75" customHeight="1" hidden="1" outlineLevel="1">
      <c r="B69" s="25" t="s">
        <v>69</v>
      </c>
      <c r="C69" s="26">
        <v>40</v>
      </c>
      <c r="D69" s="26">
        <v>2360</v>
      </c>
      <c r="E69" s="26">
        <v>6600</v>
      </c>
      <c r="F69" s="26" t="s">
        <v>56</v>
      </c>
      <c r="G69" s="44">
        <f t="shared" si="4"/>
        <v>57105.5</v>
      </c>
      <c r="H69" s="28">
        <v>1810</v>
      </c>
      <c r="I69" s="37">
        <f t="shared" si="5"/>
        <v>51394.950000000004</v>
      </c>
      <c r="J69" s="41">
        <f t="shared" si="6"/>
        <v>48539.674999999996</v>
      </c>
    </row>
    <row r="70" spans="2:11" ht="18.75" customHeight="1" collapsed="1">
      <c r="B70" s="443" t="s">
        <v>70</v>
      </c>
      <c r="C70" s="443"/>
      <c r="D70" s="443"/>
      <c r="E70" s="443"/>
      <c r="F70" s="443"/>
      <c r="G70" s="443"/>
      <c r="H70" s="443"/>
      <c r="I70" s="443"/>
      <c r="J70" s="443"/>
      <c r="K70" s="9"/>
    </row>
    <row r="71" spans="1:10" s="145" customFormat="1" ht="27" customHeight="1" hidden="1" outlineLevel="1">
      <c r="A71" s="4"/>
      <c r="B71" s="141" t="s">
        <v>101</v>
      </c>
      <c r="C71" s="141" t="s">
        <v>2</v>
      </c>
      <c r="D71" s="141" t="s">
        <v>3</v>
      </c>
      <c r="E71" s="141" t="s">
        <v>4</v>
      </c>
      <c r="F71" s="141" t="s">
        <v>5</v>
      </c>
      <c r="G71" s="142" t="s">
        <v>91</v>
      </c>
      <c r="H71" s="143" t="s">
        <v>7</v>
      </c>
      <c r="I71" s="135" t="s">
        <v>89</v>
      </c>
      <c r="J71" s="144" t="s">
        <v>90</v>
      </c>
    </row>
    <row r="72" spans="2:10" ht="12.75" customHeight="1" hidden="1" outlineLevel="1">
      <c r="B72" s="109" t="s">
        <v>71</v>
      </c>
      <c r="C72" s="110" t="s">
        <v>72</v>
      </c>
      <c r="D72" s="110">
        <v>1000</v>
      </c>
      <c r="E72" s="110">
        <v>1200</v>
      </c>
      <c r="F72" s="110" t="s">
        <v>47</v>
      </c>
      <c r="G72" s="111">
        <f aca="true" t="shared" si="7" ref="G72:G81">H72*$C$8</f>
        <v>12777.75</v>
      </c>
      <c r="H72" s="112">
        <v>405</v>
      </c>
      <c r="I72" s="113">
        <f t="shared" si="5"/>
        <v>11499.975</v>
      </c>
      <c r="J72" s="114">
        <f t="shared" si="6"/>
        <v>10861.0875</v>
      </c>
    </row>
    <row r="73" spans="2:10" ht="12.75" customHeight="1" hidden="1" outlineLevel="1">
      <c r="B73" s="22" t="s">
        <v>73</v>
      </c>
      <c r="C73" s="23" t="s">
        <v>72</v>
      </c>
      <c r="D73" s="23">
        <v>1980</v>
      </c>
      <c r="E73" s="23">
        <v>2400</v>
      </c>
      <c r="F73" s="23" t="s">
        <v>47</v>
      </c>
      <c r="G73" s="42">
        <f t="shared" si="7"/>
        <v>23347</v>
      </c>
      <c r="H73" s="24">
        <v>740</v>
      </c>
      <c r="I73" s="36">
        <f t="shared" si="5"/>
        <v>21012.3</v>
      </c>
      <c r="J73" s="40">
        <f t="shared" si="6"/>
        <v>19844.95</v>
      </c>
    </row>
    <row r="74" spans="2:10" ht="12.75" customHeight="1" hidden="1" outlineLevel="1">
      <c r="B74" s="22" t="s">
        <v>74</v>
      </c>
      <c r="C74" s="23" t="s">
        <v>72</v>
      </c>
      <c r="D74" s="23">
        <v>1000</v>
      </c>
      <c r="E74" s="23">
        <v>1650</v>
      </c>
      <c r="F74" s="23" t="s">
        <v>50</v>
      </c>
      <c r="G74" s="42">
        <f t="shared" si="7"/>
        <v>14670.75</v>
      </c>
      <c r="H74" s="24">
        <v>465</v>
      </c>
      <c r="I74" s="36">
        <f t="shared" si="5"/>
        <v>13203.675000000001</v>
      </c>
      <c r="J74" s="40">
        <f t="shared" si="6"/>
        <v>12470.137499999999</v>
      </c>
    </row>
    <row r="75" spans="2:10" ht="12.75" customHeight="1" hidden="1" outlineLevel="1">
      <c r="B75" s="22" t="s">
        <v>75</v>
      </c>
      <c r="C75" s="23" t="s">
        <v>72</v>
      </c>
      <c r="D75" s="23">
        <v>2000</v>
      </c>
      <c r="E75" s="23">
        <v>3300</v>
      </c>
      <c r="F75" s="23" t="s">
        <v>50</v>
      </c>
      <c r="G75" s="42">
        <f t="shared" si="7"/>
        <v>26344.25</v>
      </c>
      <c r="H75" s="24">
        <v>835</v>
      </c>
      <c r="I75" s="36">
        <f t="shared" si="5"/>
        <v>23709.825</v>
      </c>
      <c r="J75" s="40">
        <f t="shared" si="6"/>
        <v>22392.6125</v>
      </c>
    </row>
    <row r="76" spans="2:10" ht="12.75" customHeight="1" hidden="1" outlineLevel="1">
      <c r="B76" s="22" t="s">
        <v>76</v>
      </c>
      <c r="C76" s="23" t="s">
        <v>72</v>
      </c>
      <c r="D76" s="23">
        <v>1040</v>
      </c>
      <c r="E76" s="23">
        <v>2300</v>
      </c>
      <c r="F76" s="23" t="s">
        <v>53</v>
      </c>
      <c r="G76" s="42">
        <f t="shared" si="7"/>
        <v>15301.75</v>
      </c>
      <c r="H76" s="24">
        <v>485</v>
      </c>
      <c r="I76" s="36">
        <f t="shared" si="5"/>
        <v>13771.575</v>
      </c>
      <c r="J76" s="40">
        <f t="shared" si="6"/>
        <v>13006.4875</v>
      </c>
    </row>
    <row r="77" spans="2:10" ht="12.75" customHeight="1" hidden="1" outlineLevel="1">
      <c r="B77" s="22" t="s">
        <v>77</v>
      </c>
      <c r="C77" s="23" t="s">
        <v>72</v>
      </c>
      <c r="D77" s="23">
        <v>2080</v>
      </c>
      <c r="E77" s="23">
        <v>4600</v>
      </c>
      <c r="F77" s="23" t="s">
        <v>53</v>
      </c>
      <c r="G77" s="42">
        <f t="shared" si="7"/>
        <v>27921.75</v>
      </c>
      <c r="H77" s="24">
        <v>885</v>
      </c>
      <c r="I77" s="36">
        <f t="shared" si="5"/>
        <v>25129.575</v>
      </c>
      <c r="J77" s="40">
        <f t="shared" si="6"/>
        <v>23733.4875</v>
      </c>
    </row>
    <row r="78" spans="2:10" ht="12.75" customHeight="1" hidden="1" outlineLevel="1">
      <c r="B78" s="22" t="s">
        <v>78</v>
      </c>
      <c r="C78" s="23" t="s">
        <v>72</v>
      </c>
      <c r="D78" s="23">
        <v>1000</v>
      </c>
      <c r="E78" s="23">
        <v>3200</v>
      </c>
      <c r="F78" s="23" t="s">
        <v>56</v>
      </c>
      <c r="G78" s="42">
        <f t="shared" si="7"/>
        <v>20349.75</v>
      </c>
      <c r="H78" s="24">
        <v>645</v>
      </c>
      <c r="I78" s="36">
        <f t="shared" si="5"/>
        <v>18314.775</v>
      </c>
      <c r="J78" s="40">
        <f t="shared" si="6"/>
        <v>17297.2875</v>
      </c>
    </row>
    <row r="79" spans="2:10" ht="12.75" customHeight="1" hidden="1" outlineLevel="1">
      <c r="B79" s="22" t="s">
        <v>79</v>
      </c>
      <c r="C79" s="23" t="s">
        <v>72</v>
      </c>
      <c r="D79" s="23">
        <v>2000</v>
      </c>
      <c r="E79" s="23">
        <v>6400</v>
      </c>
      <c r="F79" s="23" t="s">
        <v>56</v>
      </c>
      <c r="G79" s="42">
        <f t="shared" si="7"/>
        <v>33600.75</v>
      </c>
      <c r="H79" s="24">
        <v>1065</v>
      </c>
      <c r="I79" s="36">
        <f t="shared" si="5"/>
        <v>30240.675</v>
      </c>
      <c r="J79" s="40">
        <f t="shared" si="6"/>
        <v>28560.6375</v>
      </c>
    </row>
    <row r="80" spans="2:10" ht="12.75" customHeight="1" hidden="1" outlineLevel="1">
      <c r="B80" s="22" t="s">
        <v>80</v>
      </c>
      <c r="C80" s="23" t="s">
        <v>72</v>
      </c>
      <c r="D80" s="23">
        <v>1180</v>
      </c>
      <c r="E80" s="23">
        <v>4250</v>
      </c>
      <c r="F80" s="23" t="s">
        <v>59</v>
      </c>
      <c r="G80" s="42">
        <f t="shared" si="7"/>
        <v>24293.5</v>
      </c>
      <c r="H80" s="24">
        <v>770</v>
      </c>
      <c r="I80" s="36">
        <f t="shared" si="5"/>
        <v>21864.15</v>
      </c>
      <c r="J80" s="40">
        <f t="shared" si="6"/>
        <v>20649.475</v>
      </c>
    </row>
    <row r="81" spans="2:10" ht="12.75" customHeight="1" hidden="1" outlineLevel="1">
      <c r="B81" s="25" t="s">
        <v>81</v>
      </c>
      <c r="C81" s="26" t="s">
        <v>72</v>
      </c>
      <c r="D81" s="26">
        <v>2360</v>
      </c>
      <c r="E81" s="26">
        <v>8500</v>
      </c>
      <c r="F81" s="26" t="s">
        <v>59</v>
      </c>
      <c r="G81" s="44">
        <f t="shared" si="7"/>
        <v>45432</v>
      </c>
      <c r="H81" s="28">
        <v>1440</v>
      </c>
      <c r="I81" s="37">
        <f t="shared" si="5"/>
        <v>40888.8</v>
      </c>
      <c r="J81" s="41">
        <f t="shared" si="6"/>
        <v>38617.2</v>
      </c>
    </row>
    <row r="82" spans="2:11" ht="18.75" customHeight="1" collapsed="1">
      <c r="B82" s="443" t="s">
        <v>82</v>
      </c>
      <c r="C82" s="443"/>
      <c r="D82" s="443"/>
      <c r="E82" s="443"/>
      <c r="F82" s="443"/>
      <c r="G82" s="443"/>
      <c r="H82" s="443"/>
      <c r="I82" s="443"/>
      <c r="J82" s="443"/>
      <c r="K82" s="9"/>
    </row>
    <row r="83" spans="1:10" s="145" customFormat="1" ht="27" customHeight="1" hidden="1" outlineLevel="1">
      <c r="A83" s="4"/>
      <c r="B83" s="141" t="s">
        <v>101</v>
      </c>
      <c r="C83" s="141" t="s">
        <v>2</v>
      </c>
      <c r="D83" s="141" t="s">
        <v>33</v>
      </c>
      <c r="E83" s="141" t="s">
        <v>4</v>
      </c>
      <c r="F83" s="141"/>
      <c r="G83" s="142" t="s">
        <v>91</v>
      </c>
      <c r="H83" s="143" t="s">
        <v>7</v>
      </c>
      <c r="I83" s="135" t="s">
        <v>89</v>
      </c>
      <c r="J83" s="144" t="s">
        <v>90</v>
      </c>
    </row>
    <row r="84" spans="2:10" ht="12.75" customHeight="1" hidden="1" outlineLevel="1">
      <c r="B84" s="109" t="s">
        <v>83</v>
      </c>
      <c r="C84" s="110">
        <v>2</v>
      </c>
      <c r="D84" s="110">
        <v>2.9</v>
      </c>
      <c r="E84" s="110">
        <v>200</v>
      </c>
      <c r="F84" s="110"/>
      <c r="G84" s="111">
        <f>H84*$C$8</f>
        <v>3281.2000000000003</v>
      </c>
      <c r="H84" s="112">
        <v>104</v>
      </c>
      <c r="I84" s="113">
        <f t="shared" si="5"/>
        <v>2953.0800000000004</v>
      </c>
      <c r="J84" s="114">
        <f t="shared" si="6"/>
        <v>2789.02</v>
      </c>
    </row>
    <row r="85" spans="2:10" ht="12.75" customHeight="1" hidden="1" outlineLevel="1">
      <c r="B85" s="25" t="s">
        <v>84</v>
      </c>
      <c r="C85" s="26">
        <v>3</v>
      </c>
      <c r="D85" s="26">
        <v>3.3</v>
      </c>
      <c r="E85" s="26">
        <v>200</v>
      </c>
      <c r="F85" s="26"/>
      <c r="G85" s="44">
        <f>H85*$C$8</f>
        <v>3470.5</v>
      </c>
      <c r="H85" s="28">
        <v>110</v>
      </c>
      <c r="I85" s="37">
        <f t="shared" si="5"/>
        <v>3123.4500000000003</v>
      </c>
      <c r="J85" s="41">
        <f t="shared" si="6"/>
        <v>2949.9249999999997</v>
      </c>
    </row>
    <row r="86" spans="2:11" ht="18.75" customHeight="1" collapsed="1">
      <c r="B86" s="443" t="s">
        <v>85</v>
      </c>
      <c r="C86" s="443"/>
      <c r="D86" s="443"/>
      <c r="E86" s="443"/>
      <c r="F86" s="443"/>
      <c r="G86" s="443"/>
      <c r="H86" s="443"/>
      <c r="I86" s="443"/>
      <c r="J86" s="443"/>
      <c r="K86" s="9"/>
    </row>
    <row r="87" spans="1:10" s="145" customFormat="1" ht="27" customHeight="1" hidden="1" outlineLevel="1">
      <c r="A87" s="4"/>
      <c r="B87" s="141" t="s">
        <v>101</v>
      </c>
      <c r="C87" s="141" t="s">
        <v>2</v>
      </c>
      <c r="D87" s="141" t="s">
        <v>33</v>
      </c>
      <c r="E87" s="141" t="s">
        <v>4</v>
      </c>
      <c r="F87" s="141"/>
      <c r="G87" s="142" t="s">
        <v>91</v>
      </c>
      <c r="H87" s="146" t="s">
        <v>6</v>
      </c>
      <c r="I87" s="135" t="s">
        <v>89</v>
      </c>
      <c r="J87" s="144" t="s">
        <v>90</v>
      </c>
    </row>
    <row r="88" spans="2:10" ht="12.75" customHeight="1" hidden="1" outlineLevel="1">
      <c r="B88" s="109" t="s">
        <v>86</v>
      </c>
      <c r="C88" s="110">
        <v>12</v>
      </c>
      <c r="D88" s="110">
        <v>13.5</v>
      </c>
      <c r="E88" s="110">
        <v>1200</v>
      </c>
      <c r="F88" s="110"/>
      <c r="G88" s="111">
        <f>H88*$C$8</f>
        <v>22085</v>
      </c>
      <c r="H88" s="112">
        <v>700</v>
      </c>
      <c r="I88" s="113">
        <f t="shared" si="5"/>
        <v>19876.5</v>
      </c>
      <c r="J88" s="114">
        <f t="shared" si="6"/>
        <v>18772.25</v>
      </c>
    </row>
    <row r="89" spans="2:10" ht="12.75" customHeight="1" hidden="1" outlineLevel="1">
      <c r="B89" s="29" t="s">
        <v>87</v>
      </c>
      <c r="C89" s="30">
        <v>20</v>
      </c>
      <c r="D89" s="30">
        <v>24.5</v>
      </c>
      <c r="E89" s="30">
        <v>2000</v>
      </c>
      <c r="F89" s="30"/>
      <c r="G89" s="43">
        <f>H89*$C$8</f>
        <v>27764</v>
      </c>
      <c r="H89" s="31">
        <v>880</v>
      </c>
      <c r="I89" s="37">
        <f t="shared" si="5"/>
        <v>24987.600000000002</v>
      </c>
      <c r="J89" s="41">
        <f t="shared" si="6"/>
        <v>23599.399999999998</v>
      </c>
    </row>
    <row r="90" spans="2:10" ht="12.75">
      <c r="B90" s="6"/>
      <c r="C90" s="6"/>
      <c r="D90" s="6"/>
      <c r="E90" s="6"/>
      <c r="F90" s="6"/>
      <c r="G90" s="7"/>
      <c r="H90" s="10"/>
      <c r="I90" s="38"/>
      <c r="J90" s="5"/>
    </row>
    <row r="91" ht="12.75">
      <c r="B91" s="11"/>
    </row>
    <row r="92" ht="12.75">
      <c r="B92" s="14" t="s">
        <v>88</v>
      </c>
    </row>
  </sheetData>
  <sheetProtection insertHyperlinks="0" deleteColumns="0" deleteRows="0" selectLockedCells="1" selectUnlockedCells="1"/>
  <mergeCells count="22">
    <mergeCell ref="B5:J5"/>
    <mergeCell ref="I8:J8"/>
    <mergeCell ref="D8:E8"/>
    <mergeCell ref="B33:J33"/>
    <mergeCell ref="B3:J3"/>
    <mergeCell ref="B4:J4"/>
    <mergeCell ref="B1:J1"/>
    <mergeCell ref="B2:J2"/>
    <mergeCell ref="B47:J47"/>
    <mergeCell ref="B60:J60"/>
    <mergeCell ref="B42:J42"/>
    <mergeCell ref="B48:J48"/>
    <mergeCell ref="B86:J86"/>
    <mergeCell ref="B9:J9"/>
    <mergeCell ref="B7:J7"/>
    <mergeCell ref="B6:J6"/>
    <mergeCell ref="B27:J27"/>
    <mergeCell ref="B70:J70"/>
    <mergeCell ref="B82:J82"/>
    <mergeCell ref="B10:J10"/>
    <mergeCell ref="B16:J16"/>
    <mergeCell ref="B22:J22"/>
  </mergeCells>
  <hyperlinks>
    <hyperlink ref="B4:C4" r:id="rId1" display="http://www.sdk-climat.ru"/>
  </hyperlinks>
  <printOptions/>
  <pageMargins left="0.7479166666666667" right="0.18263888888888888" top="0.25277777777777777" bottom="0.21319444444444444" header="0.5118055555555555" footer="0.5118055555555555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outlinePr summaryBelow="0"/>
  </sheetPr>
  <dimension ref="B1:M288"/>
  <sheetViews>
    <sheetView tabSelected="1" zoomScale="120" zoomScaleNormal="120" zoomScalePageLayoutView="0" workbookViewId="0" topLeftCell="A98">
      <selection activeCell="K7" sqref="K7:L7"/>
    </sheetView>
  </sheetViews>
  <sheetFormatPr defaultColWidth="9.00390625" defaultRowHeight="12.75" outlineLevelRow="1"/>
  <cols>
    <col min="1" max="1" width="0.74609375" style="0" customWidth="1"/>
    <col min="2" max="2" width="23.375" style="185" customWidth="1"/>
    <col min="3" max="3" width="10.625" style="0" customWidth="1"/>
    <col min="4" max="4" width="13.875" style="0" customWidth="1"/>
    <col min="5" max="5" width="11.875" style="0" customWidth="1"/>
    <col min="6" max="6" width="15.125" style="0" customWidth="1"/>
    <col min="7" max="7" width="11.75390625" style="0" customWidth="1"/>
    <col min="9" max="9" width="12.125" style="0" customWidth="1"/>
    <col min="10" max="10" width="9.125" style="149" customWidth="1"/>
    <col min="11" max="11" width="9.125" style="152" customWidth="1"/>
    <col min="12" max="12" width="9.125" style="65" customWidth="1"/>
  </cols>
  <sheetData>
    <row r="1" spans="2:13" ht="12.75">
      <c r="B1" s="432" t="s">
        <v>92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139"/>
    </row>
    <row r="2" spans="2:13" ht="12.75">
      <c r="B2" s="432" t="s">
        <v>99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139"/>
    </row>
    <row r="3" spans="2:13" ht="12.75">
      <c r="B3" s="432" t="s">
        <v>93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139"/>
    </row>
    <row r="4" spans="2:13" ht="12.75">
      <c r="B4" s="436" t="s">
        <v>94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140"/>
    </row>
    <row r="5" spans="2:13" ht="12.75"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139"/>
    </row>
    <row r="6" spans="2:13" ht="30" customHeight="1">
      <c r="B6" s="437" t="s">
        <v>352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138"/>
    </row>
    <row r="7" spans="2:13" ht="16.5" customHeight="1">
      <c r="B7" s="172" t="s">
        <v>0</v>
      </c>
      <c r="C7" s="101">
        <v>31.55</v>
      </c>
      <c r="D7" s="433" t="s">
        <v>1103</v>
      </c>
      <c r="E7" s="433"/>
      <c r="F7" s="96"/>
      <c r="G7" s="97"/>
      <c r="H7" s="96"/>
      <c r="I7" s="98"/>
      <c r="J7" s="148"/>
      <c r="K7" s="434" t="s">
        <v>911</v>
      </c>
      <c r="L7" s="434"/>
      <c r="M7" s="116"/>
    </row>
    <row r="8" spans="2:13" ht="18.75" customHeight="1" collapsed="1">
      <c r="B8" s="464" t="s">
        <v>351</v>
      </c>
      <c r="C8" s="465"/>
      <c r="D8" s="465"/>
      <c r="E8" s="465"/>
      <c r="F8" s="465"/>
      <c r="G8" s="465"/>
      <c r="H8" s="465"/>
      <c r="I8" s="465"/>
      <c r="J8" s="465"/>
      <c r="K8" s="465"/>
      <c r="L8" s="442"/>
      <c r="M8" s="137"/>
    </row>
    <row r="9" spans="2:12" s="147" customFormat="1" ht="27" customHeight="1" hidden="1" outlineLevel="1">
      <c r="B9" s="190" t="s">
        <v>101</v>
      </c>
      <c r="C9" s="190" t="s">
        <v>102</v>
      </c>
      <c r="D9" s="190" t="s">
        <v>341</v>
      </c>
      <c r="E9" s="190" t="s">
        <v>342</v>
      </c>
      <c r="F9" s="190" t="s">
        <v>103</v>
      </c>
      <c r="G9" s="190" t="s">
        <v>354</v>
      </c>
      <c r="H9" s="190" t="s">
        <v>105</v>
      </c>
      <c r="I9" s="190" t="s">
        <v>353</v>
      </c>
      <c r="J9" s="151" t="s">
        <v>356</v>
      </c>
      <c r="K9" s="191" t="s">
        <v>140</v>
      </c>
      <c r="L9" s="155" t="s">
        <v>355</v>
      </c>
    </row>
    <row r="10" spans="2:13" s="134" customFormat="1" ht="16.5" customHeight="1" hidden="1" outlineLevel="1">
      <c r="B10" s="431" t="s">
        <v>357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150"/>
    </row>
    <row r="11" spans="2:12" ht="12.75" hidden="1" outlineLevel="1">
      <c r="B11" s="182" t="s">
        <v>318</v>
      </c>
      <c r="C11" s="156">
        <v>2.5</v>
      </c>
      <c r="D11" s="156" t="s">
        <v>343</v>
      </c>
      <c r="E11" s="156" t="s">
        <v>317</v>
      </c>
      <c r="F11" s="156">
        <v>250</v>
      </c>
      <c r="G11" s="119">
        <v>1.5</v>
      </c>
      <c r="H11" s="119">
        <v>6</v>
      </c>
      <c r="I11" s="119">
        <v>46</v>
      </c>
      <c r="J11" s="162">
        <v>4400</v>
      </c>
      <c r="K11" s="163">
        <f>J11*0.9</f>
        <v>3960</v>
      </c>
      <c r="L11" s="164">
        <f>J11*0.85</f>
        <v>3740</v>
      </c>
    </row>
    <row r="12" spans="2:12" ht="12.75" hidden="1" outlineLevel="1">
      <c r="B12" s="183" t="s">
        <v>344</v>
      </c>
      <c r="C12" s="158" t="s">
        <v>340</v>
      </c>
      <c r="D12" s="158" t="s">
        <v>345</v>
      </c>
      <c r="E12" s="158" t="s">
        <v>317</v>
      </c>
      <c r="F12" s="158">
        <v>500</v>
      </c>
      <c r="G12" s="117">
        <v>1.5</v>
      </c>
      <c r="H12" s="117">
        <v>10</v>
      </c>
      <c r="I12" s="117">
        <v>50</v>
      </c>
      <c r="J12" s="165">
        <v>6270</v>
      </c>
      <c r="K12" s="166">
        <f>J12*0.9</f>
        <v>5643</v>
      </c>
      <c r="L12" s="167">
        <f>J12*0.85</f>
        <v>5329.5</v>
      </c>
    </row>
    <row r="13" spans="2:12" ht="12.75" hidden="1" outlineLevel="1">
      <c r="B13" s="183" t="s">
        <v>346</v>
      </c>
      <c r="C13" s="158" t="s">
        <v>347</v>
      </c>
      <c r="D13" s="158" t="s">
        <v>345</v>
      </c>
      <c r="E13" s="158" t="s">
        <v>323</v>
      </c>
      <c r="F13" s="158" t="s">
        <v>348</v>
      </c>
      <c r="G13" s="117">
        <v>2.2</v>
      </c>
      <c r="H13" s="117">
        <v>11.5</v>
      </c>
      <c r="I13" s="117">
        <v>51</v>
      </c>
      <c r="J13" s="165">
        <v>7950</v>
      </c>
      <c r="K13" s="166">
        <f>J13*0.9</f>
        <v>7155</v>
      </c>
      <c r="L13" s="167">
        <f>J13*0.85</f>
        <v>6757.5</v>
      </c>
    </row>
    <row r="14" spans="2:12" ht="12.75" hidden="1" outlineLevel="1">
      <c r="B14" s="184" t="s">
        <v>349</v>
      </c>
      <c r="C14" s="160" t="s">
        <v>350</v>
      </c>
      <c r="D14" s="160" t="s">
        <v>345</v>
      </c>
      <c r="E14" s="160" t="s">
        <v>323</v>
      </c>
      <c r="F14" s="160" t="s">
        <v>348</v>
      </c>
      <c r="G14" s="118">
        <v>2.2</v>
      </c>
      <c r="H14" s="118">
        <v>12</v>
      </c>
      <c r="I14" s="118">
        <v>51</v>
      </c>
      <c r="J14" s="168">
        <v>8050</v>
      </c>
      <c r="K14" s="169">
        <f>J14*0.9</f>
        <v>7245</v>
      </c>
      <c r="L14" s="170">
        <f>J14*0.85</f>
        <v>6842.5</v>
      </c>
    </row>
    <row r="15" spans="2:13" s="136" customFormat="1" ht="16.5" customHeight="1" hidden="1" outlineLevel="1">
      <c r="B15" s="431" t="s">
        <v>358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153"/>
    </row>
    <row r="16" spans="2:12" s="100" customFormat="1" ht="12" hidden="1" outlineLevel="1">
      <c r="B16" s="182" t="s">
        <v>319</v>
      </c>
      <c r="C16" s="156" t="s">
        <v>320</v>
      </c>
      <c r="D16" s="156" t="s">
        <v>359</v>
      </c>
      <c r="E16" s="156" t="s">
        <v>317</v>
      </c>
      <c r="F16" s="156">
        <v>450</v>
      </c>
      <c r="G16" s="119">
        <v>2.2</v>
      </c>
      <c r="H16" s="119">
        <v>10</v>
      </c>
      <c r="I16" s="119">
        <v>45</v>
      </c>
      <c r="J16" s="157">
        <v>7800</v>
      </c>
      <c r="K16" s="163">
        <f>J16*0.9</f>
        <v>7020</v>
      </c>
      <c r="L16" s="164">
        <f>J16*0.85</f>
        <v>6630</v>
      </c>
    </row>
    <row r="17" spans="2:12" s="100" customFormat="1" ht="12" hidden="1" outlineLevel="1">
      <c r="B17" s="184" t="s">
        <v>321</v>
      </c>
      <c r="C17" s="160" t="s">
        <v>322</v>
      </c>
      <c r="D17" s="160" t="s">
        <v>359</v>
      </c>
      <c r="E17" s="160" t="s">
        <v>317</v>
      </c>
      <c r="F17" s="160">
        <v>450</v>
      </c>
      <c r="G17" s="118">
        <v>2.2</v>
      </c>
      <c r="H17" s="118">
        <v>10</v>
      </c>
      <c r="I17" s="118">
        <v>45</v>
      </c>
      <c r="J17" s="161">
        <v>7900</v>
      </c>
      <c r="K17" s="169">
        <f>J17*0.9</f>
        <v>7110</v>
      </c>
      <c r="L17" s="170">
        <f>J17*0.85</f>
        <v>6715</v>
      </c>
    </row>
    <row r="18" spans="2:13" s="136" customFormat="1" ht="16.5" customHeight="1" hidden="1" outlineLevel="1">
      <c r="B18" s="431" t="s">
        <v>360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53"/>
    </row>
    <row r="19" spans="2:12" ht="12.75" hidden="1" outlineLevel="1">
      <c r="B19" s="182" t="s">
        <v>361</v>
      </c>
      <c r="C19" s="156" t="s">
        <v>362</v>
      </c>
      <c r="D19" s="156" t="s">
        <v>363</v>
      </c>
      <c r="E19" s="156" t="s">
        <v>323</v>
      </c>
      <c r="F19" s="156" t="s">
        <v>364</v>
      </c>
      <c r="G19" s="119">
        <v>2.5</v>
      </c>
      <c r="H19" s="119">
        <v>17</v>
      </c>
      <c r="I19" s="119">
        <v>52</v>
      </c>
      <c r="J19" s="157">
        <v>11650</v>
      </c>
      <c r="K19" s="163">
        <f>J19*0.9</f>
        <v>10485</v>
      </c>
      <c r="L19" s="164">
        <f>J19*0.85</f>
        <v>9902.5</v>
      </c>
    </row>
    <row r="20" spans="2:12" ht="12.75" hidden="1" outlineLevel="1">
      <c r="B20" s="183" t="s">
        <v>365</v>
      </c>
      <c r="C20" s="158" t="s">
        <v>362</v>
      </c>
      <c r="D20" s="158" t="s">
        <v>366</v>
      </c>
      <c r="E20" s="158" t="s">
        <v>323</v>
      </c>
      <c r="F20" s="158" t="s">
        <v>367</v>
      </c>
      <c r="G20" s="117">
        <v>2.5</v>
      </c>
      <c r="H20" s="117">
        <v>25</v>
      </c>
      <c r="I20" s="117">
        <v>53</v>
      </c>
      <c r="J20" s="159">
        <v>16550</v>
      </c>
      <c r="K20" s="166">
        <f>J20*0.9</f>
        <v>14895</v>
      </c>
      <c r="L20" s="167">
        <f>J20*0.85</f>
        <v>14067.5</v>
      </c>
    </row>
    <row r="21" spans="2:12" ht="12.75" hidden="1" outlineLevel="1">
      <c r="B21" s="183" t="s">
        <v>368</v>
      </c>
      <c r="C21" s="158" t="s">
        <v>325</v>
      </c>
      <c r="D21" s="158" t="s">
        <v>363</v>
      </c>
      <c r="E21" s="158" t="s">
        <v>324</v>
      </c>
      <c r="F21" s="158" t="s">
        <v>364</v>
      </c>
      <c r="G21" s="117">
        <v>2.5</v>
      </c>
      <c r="H21" s="117">
        <v>17</v>
      </c>
      <c r="I21" s="117">
        <v>52</v>
      </c>
      <c r="J21" s="159">
        <v>12350</v>
      </c>
      <c r="K21" s="166">
        <f>J21*0.9</f>
        <v>11115</v>
      </c>
      <c r="L21" s="167">
        <f>J21*0.85</f>
        <v>10497.5</v>
      </c>
    </row>
    <row r="22" spans="2:12" ht="12.75" hidden="1" outlineLevel="1">
      <c r="B22" s="183" t="s">
        <v>369</v>
      </c>
      <c r="C22" s="158" t="s">
        <v>325</v>
      </c>
      <c r="D22" s="158" t="s">
        <v>366</v>
      </c>
      <c r="E22" s="158" t="s">
        <v>324</v>
      </c>
      <c r="F22" s="158" t="s">
        <v>367</v>
      </c>
      <c r="G22" s="117">
        <v>2.5</v>
      </c>
      <c r="H22" s="117">
        <v>25</v>
      </c>
      <c r="I22" s="117">
        <v>53</v>
      </c>
      <c r="J22" s="159">
        <v>16700</v>
      </c>
      <c r="K22" s="166">
        <f>J22*0.9</f>
        <v>15030</v>
      </c>
      <c r="L22" s="167">
        <f>J22*0.85</f>
        <v>14195</v>
      </c>
    </row>
    <row r="23" spans="2:12" ht="12.75" hidden="1" outlineLevel="1">
      <c r="B23" s="184" t="s">
        <v>370</v>
      </c>
      <c r="C23" s="160" t="s">
        <v>326</v>
      </c>
      <c r="D23" s="160" t="s">
        <v>366</v>
      </c>
      <c r="E23" s="160" t="s">
        <v>324</v>
      </c>
      <c r="F23" s="160" t="s">
        <v>367</v>
      </c>
      <c r="G23" s="118">
        <v>2.5</v>
      </c>
      <c r="H23" s="118">
        <v>25</v>
      </c>
      <c r="I23" s="118">
        <v>53</v>
      </c>
      <c r="J23" s="161">
        <v>17200</v>
      </c>
      <c r="K23" s="169">
        <f>J23*0.9</f>
        <v>15480</v>
      </c>
      <c r="L23" s="170">
        <f>J23*0.85</f>
        <v>14620</v>
      </c>
    </row>
    <row r="24" spans="2:12" s="147" customFormat="1" ht="27" customHeight="1" hidden="1" outlineLevel="1">
      <c r="B24" s="190" t="s">
        <v>101</v>
      </c>
      <c r="C24" s="190" t="s">
        <v>102</v>
      </c>
      <c r="D24" s="190" t="s">
        <v>341</v>
      </c>
      <c r="E24" s="190" t="s">
        <v>342</v>
      </c>
      <c r="F24" s="190" t="s">
        <v>103</v>
      </c>
      <c r="G24" s="190" t="s">
        <v>354</v>
      </c>
      <c r="H24" s="190" t="s">
        <v>105</v>
      </c>
      <c r="I24" s="190" t="s">
        <v>353</v>
      </c>
      <c r="J24" s="151" t="s">
        <v>356</v>
      </c>
      <c r="K24" s="191" t="s">
        <v>140</v>
      </c>
      <c r="L24" s="155" t="s">
        <v>355</v>
      </c>
    </row>
    <row r="25" spans="2:13" s="136" customFormat="1" ht="16.5" customHeight="1" hidden="1" outlineLevel="1">
      <c r="B25" s="431" t="s">
        <v>380</v>
      </c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153"/>
    </row>
    <row r="26" spans="2:12" ht="12.75" hidden="1" outlineLevel="1">
      <c r="B26" s="182" t="s">
        <v>329</v>
      </c>
      <c r="C26" s="156" t="s">
        <v>325</v>
      </c>
      <c r="D26" s="156" t="s">
        <v>373</v>
      </c>
      <c r="E26" s="156" t="s">
        <v>324</v>
      </c>
      <c r="F26" s="156" t="s">
        <v>374</v>
      </c>
      <c r="G26" s="119">
        <v>3.5</v>
      </c>
      <c r="H26" s="119">
        <v>33</v>
      </c>
      <c r="I26" s="119">
        <v>54</v>
      </c>
      <c r="J26" s="157">
        <v>20900</v>
      </c>
      <c r="K26" s="163">
        <f aca="true" t="shared" si="0" ref="K26:K34">J26*0.9</f>
        <v>18810</v>
      </c>
      <c r="L26" s="164">
        <f aca="true" t="shared" si="1" ref="L26:L34">J26*0.85</f>
        <v>17765</v>
      </c>
    </row>
    <row r="27" spans="2:12" ht="12.75" hidden="1" outlineLevel="1">
      <c r="B27" s="183" t="s">
        <v>327</v>
      </c>
      <c r="C27" s="158" t="s">
        <v>325</v>
      </c>
      <c r="D27" s="158" t="s">
        <v>371</v>
      </c>
      <c r="E27" s="158" t="s">
        <v>324</v>
      </c>
      <c r="F27" s="158" t="s">
        <v>372</v>
      </c>
      <c r="G27" s="117">
        <v>3.5</v>
      </c>
      <c r="H27" s="117">
        <v>23.5</v>
      </c>
      <c r="I27" s="117">
        <v>53</v>
      </c>
      <c r="J27" s="159">
        <v>16050</v>
      </c>
      <c r="K27" s="166">
        <f t="shared" si="0"/>
        <v>14445</v>
      </c>
      <c r="L27" s="167">
        <f t="shared" si="1"/>
        <v>13642.5</v>
      </c>
    </row>
    <row r="28" spans="2:12" ht="12.75" hidden="1" outlineLevel="1">
      <c r="B28" s="183" t="s">
        <v>333</v>
      </c>
      <c r="C28" s="158" t="s">
        <v>334</v>
      </c>
      <c r="D28" s="158" t="s">
        <v>375</v>
      </c>
      <c r="E28" s="158" t="s">
        <v>324</v>
      </c>
      <c r="F28" s="158" t="s">
        <v>376</v>
      </c>
      <c r="G28" s="117">
        <v>3.5</v>
      </c>
      <c r="H28" s="117">
        <v>30</v>
      </c>
      <c r="I28" s="117">
        <v>54</v>
      </c>
      <c r="J28" s="159">
        <v>19950</v>
      </c>
      <c r="K28" s="166">
        <f t="shared" si="0"/>
        <v>17955</v>
      </c>
      <c r="L28" s="167">
        <f t="shared" si="1"/>
        <v>16957.5</v>
      </c>
    </row>
    <row r="29" spans="2:12" ht="12.75" hidden="1" outlineLevel="1">
      <c r="B29" s="183" t="s">
        <v>330</v>
      </c>
      <c r="C29" s="158" t="s">
        <v>326</v>
      </c>
      <c r="D29" s="158" t="s">
        <v>373</v>
      </c>
      <c r="E29" s="158" t="s">
        <v>324</v>
      </c>
      <c r="F29" s="158" t="s">
        <v>374</v>
      </c>
      <c r="G29" s="117">
        <v>3.5</v>
      </c>
      <c r="H29" s="117">
        <v>33</v>
      </c>
      <c r="I29" s="117">
        <v>54</v>
      </c>
      <c r="J29" s="159">
        <v>21750</v>
      </c>
      <c r="K29" s="166">
        <f t="shared" si="0"/>
        <v>19575</v>
      </c>
      <c r="L29" s="167">
        <f t="shared" si="1"/>
        <v>18487.5</v>
      </c>
    </row>
    <row r="30" spans="2:12" ht="12.75" hidden="1" outlineLevel="1">
      <c r="B30" s="183" t="s">
        <v>328</v>
      </c>
      <c r="C30" s="158" t="s">
        <v>326</v>
      </c>
      <c r="D30" s="158" t="s">
        <v>371</v>
      </c>
      <c r="E30" s="158" t="s">
        <v>324</v>
      </c>
      <c r="F30" s="158" t="s">
        <v>372</v>
      </c>
      <c r="G30" s="117">
        <v>3.5</v>
      </c>
      <c r="H30" s="117">
        <v>25.5</v>
      </c>
      <c r="I30" s="117">
        <v>54</v>
      </c>
      <c r="J30" s="159">
        <v>16700</v>
      </c>
      <c r="K30" s="166">
        <f t="shared" si="0"/>
        <v>15030</v>
      </c>
      <c r="L30" s="167">
        <f t="shared" si="1"/>
        <v>14195</v>
      </c>
    </row>
    <row r="31" spans="2:12" ht="12.75" hidden="1" outlineLevel="1">
      <c r="B31" s="183" t="s">
        <v>335</v>
      </c>
      <c r="C31" s="158" t="s">
        <v>326</v>
      </c>
      <c r="D31" s="158" t="s">
        <v>377</v>
      </c>
      <c r="E31" s="158" t="s">
        <v>324</v>
      </c>
      <c r="F31" s="158" t="s">
        <v>378</v>
      </c>
      <c r="G31" s="117">
        <v>3.5</v>
      </c>
      <c r="H31" s="117">
        <v>44.5</v>
      </c>
      <c r="I31" s="117">
        <v>56</v>
      </c>
      <c r="J31" s="159">
        <v>25450</v>
      </c>
      <c r="K31" s="166">
        <f t="shared" si="0"/>
        <v>22905</v>
      </c>
      <c r="L31" s="167">
        <f t="shared" si="1"/>
        <v>21632.5</v>
      </c>
    </row>
    <row r="32" spans="2:12" ht="12.75" hidden="1" outlineLevel="1">
      <c r="B32" s="183" t="s">
        <v>331</v>
      </c>
      <c r="C32" s="158" t="s">
        <v>332</v>
      </c>
      <c r="D32" s="158" t="s">
        <v>373</v>
      </c>
      <c r="E32" s="158" t="s">
        <v>324</v>
      </c>
      <c r="F32" s="158" t="s">
        <v>374</v>
      </c>
      <c r="G32" s="117">
        <v>3.5</v>
      </c>
      <c r="H32" s="117">
        <v>33</v>
      </c>
      <c r="I32" s="117">
        <v>54</v>
      </c>
      <c r="J32" s="159">
        <v>23200</v>
      </c>
      <c r="K32" s="166">
        <f t="shared" si="0"/>
        <v>20880</v>
      </c>
      <c r="L32" s="167">
        <f t="shared" si="1"/>
        <v>19720</v>
      </c>
    </row>
    <row r="33" spans="2:12" ht="12.75" hidden="1" outlineLevel="1">
      <c r="B33" s="183" t="s">
        <v>336</v>
      </c>
      <c r="C33" s="158" t="s">
        <v>337</v>
      </c>
      <c r="D33" s="158" t="s">
        <v>377</v>
      </c>
      <c r="E33" s="158" t="s">
        <v>324</v>
      </c>
      <c r="F33" s="158" t="s">
        <v>378</v>
      </c>
      <c r="G33" s="117">
        <v>3.5</v>
      </c>
      <c r="H33" s="117">
        <v>44.5</v>
      </c>
      <c r="I33" s="117">
        <v>56</v>
      </c>
      <c r="J33" s="159">
        <v>26700</v>
      </c>
      <c r="K33" s="166">
        <f t="shared" si="0"/>
        <v>24030</v>
      </c>
      <c r="L33" s="167">
        <f t="shared" si="1"/>
        <v>22695</v>
      </c>
    </row>
    <row r="34" spans="2:12" ht="12.75" hidden="1" outlineLevel="1">
      <c r="B34" s="184" t="s">
        <v>338</v>
      </c>
      <c r="C34" s="160" t="s">
        <v>339</v>
      </c>
      <c r="D34" s="160" t="s">
        <v>377</v>
      </c>
      <c r="E34" s="160" t="s">
        <v>324</v>
      </c>
      <c r="F34" s="160" t="s">
        <v>379</v>
      </c>
      <c r="G34" s="118">
        <v>3.5</v>
      </c>
      <c r="H34" s="118">
        <v>48</v>
      </c>
      <c r="I34" s="118">
        <v>57</v>
      </c>
      <c r="J34" s="161">
        <v>29050</v>
      </c>
      <c r="K34" s="169">
        <f t="shared" si="0"/>
        <v>26145</v>
      </c>
      <c r="L34" s="170">
        <f t="shared" si="1"/>
        <v>24692.5</v>
      </c>
    </row>
    <row r="35" spans="2:12" s="147" customFormat="1" ht="27" customHeight="1" hidden="1" outlineLevel="1">
      <c r="B35" s="190" t="s">
        <v>101</v>
      </c>
      <c r="C35" s="190" t="s">
        <v>102</v>
      </c>
      <c r="D35" s="190" t="s">
        <v>341</v>
      </c>
      <c r="E35" s="190" t="s">
        <v>342</v>
      </c>
      <c r="F35" s="190" t="s">
        <v>103</v>
      </c>
      <c r="G35" s="190" t="s">
        <v>354</v>
      </c>
      <c r="H35" s="190" t="s">
        <v>105</v>
      </c>
      <c r="I35" s="190" t="s">
        <v>353</v>
      </c>
      <c r="J35" s="151" t="s">
        <v>356</v>
      </c>
      <c r="K35" s="191" t="s">
        <v>140</v>
      </c>
      <c r="L35" s="155" t="s">
        <v>355</v>
      </c>
    </row>
    <row r="36" spans="2:13" s="136" customFormat="1" ht="16.5" customHeight="1" hidden="1" outlineLevel="1">
      <c r="B36" s="431" t="s">
        <v>381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153"/>
    </row>
    <row r="37" spans="2:12" ht="12.75" hidden="1" outlineLevel="1">
      <c r="B37" s="182" t="s">
        <v>382</v>
      </c>
      <c r="C37" s="156" t="s">
        <v>325</v>
      </c>
      <c r="D37" s="156" t="s">
        <v>383</v>
      </c>
      <c r="E37" s="156" t="s">
        <v>324</v>
      </c>
      <c r="F37" s="156" t="s">
        <v>384</v>
      </c>
      <c r="G37" s="119">
        <v>4.5</v>
      </c>
      <c r="H37" s="119">
        <v>35</v>
      </c>
      <c r="I37" s="119">
        <v>62</v>
      </c>
      <c r="J37" s="157">
        <v>17850</v>
      </c>
      <c r="K37" s="163">
        <f>J37*0.9</f>
        <v>16065</v>
      </c>
      <c r="L37" s="164">
        <f>J37*0.85</f>
        <v>15172.5</v>
      </c>
    </row>
    <row r="38" spans="2:12" ht="12.75" hidden="1" outlineLevel="1">
      <c r="B38" s="183" t="s">
        <v>385</v>
      </c>
      <c r="C38" s="158" t="s">
        <v>326</v>
      </c>
      <c r="D38" s="158" t="s">
        <v>383</v>
      </c>
      <c r="E38" s="158" t="s">
        <v>324</v>
      </c>
      <c r="F38" s="158" t="s">
        <v>384</v>
      </c>
      <c r="G38" s="117">
        <v>4.5</v>
      </c>
      <c r="H38" s="117">
        <v>35</v>
      </c>
      <c r="I38" s="117">
        <v>62</v>
      </c>
      <c r="J38" s="159">
        <v>18600</v>
      </c>
      <c r="K38" s="166">
        <f aca="true" t="shared" si="2" ref="K38:K45">J38*0.9</f>
        <v>16740</v>
      </c>
      <c r="L38" s="167">
        <f aca="true" t="shared" si="3" ref="L38:L45">J38*0.85</f>
        <v>15810</v>
      </c>
    </row>
    <row r="39" spans="2:12" ht="12.75" hidden="1" outlineLevel="1">
      <c r="B39" s="183" t="s">
        <v>386</v>
      </c>
      <c r="C39" s="158" t="s">
        <v>337</v>
      </c>
      <c r="D39" s="158" t="s">
        <v>383</v>
      </c>
      <c r="E39" s="158" t="s">
        <v>324</v>
      </c>
      <c r="F39" s="158" t="s">
        <v>384</v>
      </c>
      <c r="G39" s="117">
        <v>4.5</v>
      </c>
      <c r="H39" s="117">
        <v>35</v>
      </c>
      <c r="I39" s="117">
        <v>62</v>
      </c>
      <c r="J39" s="159">
        <v>19450</v>
      </c>
      <c r="K39" s="166">
        <f t="shared" si="2"/>
        <v>17505</v>
      </c>
      <c r="L39" s="167">
        <f t="shared" si="3"/>
        <v>16532.5</v>
      </c>
    </row>
    <row r="40" spans="2:12" ht="12.75" hidden="1" outlineLevel="1">
      <c r="B40" s="183" t="s">
        <v>387</v>
      </c>
      <c r="C40" s="158" t="s">
        <v>326</v>
      </c>
      <c r="D40" s="158" t="s">
        <v>388</v>
      </c>
      <c r="E40" s="158" t="s">
        <v>324</v>
      </c>
      <c r="F40" s="158" t="s">
        <v>389</v>
      </c>
      <c r="G40" s="117">
        <v>4.5</v>
      </c>
      <c r="H40" s="117">
        <v>42</v>
      </c>
      <c r="I40" s="117">
        <v>64</v>
      </c>
      <c r="J40" s="159">
        <v>23300</v>
      </c>
      <c r="K40" s="166">
        <f t="shared" si="2"/>
        <v>20970</v>
      </c>
      <c r="L40" s="167">
        <f t="shared" si="3"/>
        <v>19805</v>
      </c>
    </row>
    <row r="41" spans="2:12" ht="12.75" hidden="1" outlineLevel="1">
      <c r="B41" s="183" t="s">
        <v>390</v>
      </c>
      <c r="C41" s="158" t="s">
        <v>337</v>
      </c>
      <c r="D41" s="158" t="s">
        <v>388</v>
      </c>
      <c r="E41" s="158" t="s">
        <v>324</v>
      </c>
      <c r="F41" s="158" t="s">
        <v>389</v>
      </c>
      <c r="G41" s="117">
        <v>4.5</v>
      </c>
      <c r="H41" s="117">
        <v>42</v>
      </c>
      <c r="I41" s="117">
        <v>64</v>
      </c>
      <c r="J41" s="159">
        <v>25650</v>
      </c>
      <c r="K41" s="166">
        <f t="shared" si="2"/>
        <v>23085</v>
      </c>
      <c r="L41" s="167">
        <f t="shared" si="3"/>
        <v>21802.5</v>
      </c>
    </row>
    <row r="42" spans="2:12" ht="12.75" hidden="1" outlineLevel="1">
      <c r="B42" s="183" t="s">
        <v>391</v>
      </c>
      <c r="C42" s="158" t="s">
        <v>339</v>
      </c>
      <c r="D42" s="158" t="s">
        <v>388</v>
      </c>
      <c r="E42" s="158" t="s">
        <v>324</v>
      </c>
      <c r="F42" s="158" t="s">
        <v>389</v>
      </c>
      <c r="G42" s="117">
        <v>4.5</v>
      </c>
      <c r="H42" s="117">
        <v>42</v>
      </c>
      <c r="I42" s="117">
        <v>64</v>
      </c>
      <c r="J42" s="159">
        <v>29600</v>
      </c>
      <c r="K42" s="166">
        <f t="shared" si="2"/>
        <v>26640</v>
      </c>
      <c r="L42" s="167">
        <f t="shared" si="3"/>
        <v>25160</v>
      </c>
    </row>
    <row r="43" spans="2:12" ht="12.75" hidden="1" outlineLevel="1">
      <c r="B43" s="183" t="s">
        <v>392</v>
      </c>
      <c r="C43" s="158" t="s">
        <v>337</v>
      </c>
      <c r="D43" s="158" t="s">
        <v>393</v>
      </c>
      <c r="E43" s="158" t="s">
        <v>324</v>
      </c>
      <c r="F43" s="158" t="s">
        <v>394</v>
      </c>
      <c r="G43" s="117">
        <v>4.5</v>
      </c>
      <c r="H43" s="117">
        <v>57</v>
      </c>
      <c r="I43" s="117">
        <v>65</v>
      </c>
      <c r="J43" s="159">
        <v>29650</v>
      </c>
      <c r="K43" s="166">
        <f t="shared" si="2"/>
        <v>26685</v>
      </c>
      <c r="L43" s="167">
        <f t="shared" si="3"/>
        <v>25202.5</v>
      </c>
    </row>
    <row r="44" spans="2:12" ht="12.75" hidden="1" outlineLevel="1">
      <c r="B44" s="183" t="s">
        <v>395</v>
      </c>
      <c r="C44" s="158" t="s">
        <v>339</v>
      </c>
      <c r="D44" s="158" t="s">
        <v>393</v>
      </c>
      <c r="E44" s="158" t="s">
        <v>324</v>
      </c>
      <c r="F44" s="158" t="s">
        <v>394</v>
      </c>
      <c r="G44" s="117">
        <v>4.5</v>
      </c>
      <c r="H44" s="117">
        <v>57</v>
      </c>
      <c r="I44" s="117">
        <v>65</v>
      </c>
      <c r="J44" s="159">
        <v>30900</v>
      </c>
      <c r="K44" s="166">
        <f t="shared" si="2"/>
        <v>27810</v>
      </c>
      <c r="L44" s="167">
        <f t="shared" si="3"/>
        <v>26265</v>
      </c>
    </row>
    <row r="45" spans="2:12" ht="12.75" hidden="1" outlineLevel="1">
      <c r="B45" s="184" t="s">
        <v>396</v>
      </c>
      <c r="C45" s="160" t="s">
        <v>397</v>
      </c>
      <c r="D45" s="160" t="s">
        <v>393</v>
      </c>
      <c r="E45" s="160" t="s">
        <v>324</v>
      </c>
      <c r="F45" s="160" t="s">
        <v>394</v>
      </c>
      <c r="G45" s="118">
        <v>4.5</v>
      </c>
      <c r="H45" s="118">
        <v>57</v>
      </c>
      <c r="I45" s="118">
        <v>65</v>
      </c>
      <c r="J45" s="161">
        <v>32200</v>
      </c>
      <c r="K45" s="169">
        <f t="shared" si="2"/>
        <v>28980</v>
      </c>
      <c r="L45" s="170">
        <f t="shared" si="3"/>
        <v>27370</v>
      </c>
    </row>
    <row r="46" spans="2:13" s="136" customFormat="1" ht="16.5" customHeight="1" hidden="1" outlineLevel="1">
      <c r="B46" s="431" t="s">
        <v>398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153"/>
    </row>
    <row r="47" spans="2:12" ht="12.75" hidden="1" outlineLevel="1">
      <c r="B47" s="182" t="s">
        <v>399</v>
      </c>
      <c r="C47" s="156" t="s">
        <v>326</v>
      </c>
      <c r="D47" s="156" t="s">
        <v>400</v>
      </c>
      <c r="E47" s="156" t="s">
        <v>324</v>
      </c>
      <c r="F47" s="156" t="s">
        <v>401</v>
      </c>
      <c r="G47" s="119">
        <v>5</v>
      </c>
      <c r="H47" s="119">
        <v>60</v>
      </c>
      <c r="I47" s="119">
        <v>62</v>
      </c>
      <c r="J47" s="157">
        <v>46200</v>
      </c>
      <c r="K47" s="163">
        <f aca="true" t="shared" si="4" ref="K47:K52">J47*0.9</f>
        <v>41580</v>
      </c>
      <c r="L47" s="164">
        <f aca="true" t="shared" si="5" ref="L47:L52">J47*0.85</f>
        <v>39270</v>
      </c>
    </row>
    <row r="48" spans="2:12" ht="12.75" hidden="1" outlineLevel="1">
      <c r="B48" s="183" t="s">
        <v>402</v>
      </c>
      <c r="C48" s="158" t="s">
        <v>337</v>
      </c>
      <c r="D48" s="158" t="s">
        <v>400</v>
      </c>
      <c r="E48" s="158" t="s">
        <v>324</v>
      </c>
      <c r="F48" s="158" t="s">
        <v>401</v>
      </c>
      <c r="G48" s="117">
        <v>5</v>
      </c>
      <c r="H48" s="117">
        <v>60</v>
      </c>
      <c r="I48" s="117">
        <v>62</v>
      </c>
      <c r="J48" s="159">
        <v>46700</v>
      </c>
      <c r="K48" s="166">
        <f t="shared" si="4"/>
        <v>42030</v>
      </c>
      <c r="L48" s="167">
        <f t="shared" si="5"/>
        <v>39695</v>
      </c>
    </row>
    <row r="49" spans="2:12" ht="12.75" hidden="1" outlineLevel="1">
      <c r="B49" s="183" t="s">
        <v>403</v>
      </c>
      <c r="C49" s="158" t="s">
        <v>339</v>
      </c>
      <c r="D49" s="158" t="s">
        <v>400</v>
      </c>
      <c r="E49" s="158" t="s">
        <v>324</v>
      </c>
      <c r="F49" s="158" t="s">
        <v>401</v>
      </c>
      <c r="G49" s="117">
        <v>5</v>
      </c>
      <c r="H49" s="117">
        <v>60</v>
      </c>
      <c r="I49" s="117">
        <v>62</v>
      </c>
      <c r="J49" s="159">
        <v>47250</v>
      </c>
      <c r="K49" s="166">
        <f t="shared" si="4"/>
        <v>42525</v>
      </c>
      <c r="L49" s="167">
        <f t="shared" si="5"/>
        <v>40162.5</v>
      </c>
    </row>
    <row r="50" spans="2:12" ht="12.75" hidden="1" outlineLevel="1">
      <c r="B50" s="183" t="s">
        <v>404</v>
      </c>
      <c r="C50" s="158" t="s">
        <v>326</v>
      </c>
      <c r="D50" s="158" t="s">
        <v>405</v>
      </c>
      <c r="E50" s="158" t="s">
        <v>324</v>
      </c>
      <c r="F50" s="158" t="s">
        <v>406</v>
      </c>
      <c r="G50" s="117">
        <v>5</v>
      </c>
      <c r="H50" s="117">
        <v>76</v>
      </c>
      <c r="I50" s="117">
        <v>64</v>
      </c>
      <c r="J50" s="159">
        <v>61900</v>
      </c>
      <c r="K50" s="166">
        <f t="shared" si="4"/>
        <v>55710</v>
      </c>
      <c r="L50" s="167">
        <f t="shared" si="5"/>
        <v>52615</v>
      </c>
    </row>
    <row r="51" spans="2:12" ht="12.75" hidden="1" outlineLevel="1">
      <c r="B51" s="183" t="s">
        <v>407</v>
      </c>
      <c r="C51" s="158" t="s">
        <v>339</v>
      </c>
      <c r="D51" s="158" t="s">
        <v>405</v>
      </c>
      <c r="E51" s="158" t="s">
        <v>324</v>
      </c>
      <c r="F51" s="158" t="s">
        <v>406</v>
      </c>
      <c r="G51" s="117">
        <v>5</v>
      </c>
      <c r="H51" s="117">
        <v>76</v>
      </c>
      <c r="I51" s="117">
        <v>64</v>
      </c>
      <c r="J51" s="159">
        <v>64000</v>
      </c>
      <c r="K51" s="166">
        <f t="shared" si="4"/>
        <v>57600</v>
      </c>
      <c r="L51" s="167">
        <f t="shared" si="5"/>
        <v>54400</v>
      </c>
    </row>
    <row r="52" spans="2:12" ht="12.75" hidden="1" outlineLevel="1">
      <c r="B52" s="184" t="s">
        <v>408</v>
      </c>
      <c r="C52" s="160" t="s">
        <v>397</v>
      </c>
      <c r="D52" s="160" t="s">
        <v>405</v>
      </c>
      <c r="E52" s="160" t="s">
        <v>324</v>
      </c>
      <c r="F52" s="160" t="s">
        <v>406</v>
      </c>
      <c r="G52" s="118">
        <v>5</v>
      </c>
      <c r="H52" s="118">
        <v>76</v>
      </c>
      <c r="I52" s="118">
        <v>64</v>
      </c>
      <c r="J52" s="161">
        <v>65100</v>
      </c>
      <c r="K52" s="169">
        <f t="shared" si="4"/>
        <v>58590</v>
      </c>
      <c r="L52" s="170">
        <f t="shared" si="5"/>
        <v>55335</v>
      </c>
    </row>
    <row r="53" spans="2:12" s="147" customFormat="1" ht="27" customHeight="1" hidden="1" outlineLevel="1">
      <c r="B53" s="190" t="s">
        <v>101</v>
      </c>
      <c r="C53" s="190" t="s">
        <v>102</v>
      </c>
      <c r="D53" s="190" t="s">
        <v>341</v>
      </c>
      <c r="E53" s="190" t="s">
        <v>342</v>
      </c>
      <c r="F53" s="190" t="s">
        <v>103</v>
      </c>
      <c r="G53" s="190" t="s">
        <v>354</v>
      </c>
      <c r="H53" s="190" t="s">
        <v>105</v>
      </c>
      <c r="I53" s="190" t="s">
        <v>353</v>
      </c>
      <c r="J53" s="151" t="s">
        <v>356</v>
      </c>
      <c r="K53" s="191" t="s">
        <v>140</v>
      </c>
      <c r="L53" s="155" t="s">
        <v>355</v>
      </c>
    </row>
    <row r="54" spans="2:13" s="136" customFormat="1" ht="16.5" customHeight="1" hidden="1" outlineLevel="1">
      <c r="B54" s="431" t="s">
        <v>409</v>
      </c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153"/>
    </row>
    <row r="55" spans="2:12" ht="12.75" hidden="1" outlineLevel="1">
      <c r="B55" s="182" t="s">
        <v>402</v>
      </c>
      <c r="C55" s="156" t="s">
        <v>337</v>
      </c>
      <c r="D55" s="156" t="s">
        <v>400</v>
      </c>
      <c r="E55" s="156" t="s">
        <v>324</v>
      </c>
      <c r="F55" s="156" t="s">
        <v>401</v>
      </c>
      <c r="G55" s="119">
        <v>5</v>
      </c>
      <c r="H55" s="119">
        <v>60</v>
      </c>
      <c r="I55" s="119">
        <v>62</v>
      </c>
      <c r="J55" s="157">
        <v>55100</v>
      </c>
      <c r="K55" s="163">
        <f>J55*0.9</f>
        <v>49590</v>
      </c>
      <c r="L55" s="164">
        <f>J55*0.85</f>
        <v>46835</v>
      </c>
    </row>
    <row r="56" spans="2:12" ht="12.75" hidden="1" outlineLevel="1">
      <c r="B56" s="183" t="s">
        <v>403</v>
      </c>
      <c r="C56" s="158" t="s">
        <v>339</v>
      </c>
      <c r="D56" s="158" t="s">
        <v>400</v>
      </c>
      <c r="E56" s="158" t="s">
        <v>324</v>
      </c>
      <c r="F56" s="158" t="s">
        <v>401</v>
      </c>
      <c r="G56" s="117">
        <v>5</v>
      </c>
      <c r="H56" s="117">
        <v>60</v>
      </c>
      <c r="I56" s="117">
        <v>62</v>
      </c>
      <c r="J56" s="159">
        <v>55650</v>
      </c>
      <c r="K56" s="166">
        <f>J56*0.9</f>
        <v>50085</v>
      </c>
      <c r="L56" s="167">
        <f>J56*0.85</f>
        <v>47302.5</v>
      </c>
    </row>
    <row r="57" spans="2:12" ht="12.75" hidden="1" outlineLevel="1">
      <c r="B57" s="183" t="s">
        <v>404</v>
      </c>
      <c r="C57" s="158" t="s">
        <v>326</v>
      </c>
      <c r="D57" s="158" t="s">
        <v>405</v>
      </c>
      <c r="E57" s="158" t="s">
        <v>324</v>
      </c>
      <c r="F57" s="158" t="s">
        <v>406</v>
      </c>
      <c r="G57" s="117">
        <v>5</v>
      </c>
      <c r="H57" s="117">
        <v>76</v>
      </c>
      <c r="I57" s="117">
        <v>64</v>
      </c>
      <c r="J57" s="159">
        <v>72900</v>
      </c>
      <c r="K57" s="166">
        <f>J57*0.9</f>
        <v>65610</v>
      </c>
      <c r="L57" s="167">
        <f>J57*0.85</f>
        <v>61965</v>
      </c>
    </row>
    <row r="58" spans="2:12" ht="12.75" hidden="1" outlineLevel="1">
      <c r="B58" s="183" t="s">
        <v>407</v>
      </c>
      <c r="C58" s="158" t="s">
        <v>339</v>
      </c>
      <c r="D58" s="158" t="s">
        <v>405</v>
      </c>
      <c r="E58" s="158" t="s">
        <v>324</v>
      </c>
      <c r="F58" s="158" t="s">
        <v>406</v>
      </c>
      <c r="G58" s="117">
        <v>5</v>
      </c>
      <c r="H58" s="117">
        <v>76</v>
      </c>
      <c r="I58" s="117">
        <v>64</v>
      </c>
      <c r="J58" s="159">
        <v>75600</v>
      </c>
      <c r="K58" s="166">
        <f>J58*0.9</f>
        <v>68040</v>
      </c>
      <c r="L58" s="167">
        <f>J58*0.85</f>
        <v>64260</v>
      </c>
    </row>
    <row r="59" spans="2:12" ht="12.75" hidden="1" outlineLevel="1">
      <c r="B59" s="184" t="s">
        <v>408</v>
      </c>
      <c r="C59" s="160" t="s">
        <v>397</v>
      </c>
      <c r="D59" s="160" t="s">
        <v>405</v>
      </c>
      <c r="E59" s="160" t="s">
        <v>324</v>
      </c>
      <c r="F59" s="160" t="s">
        <v>406</v>
      </c>
      <c r="G59" s="118">
        <v>5</v>
      </c>
      <c r="H59" s="118">
        <v>76</v>
      </c>
      <c r="I59" s="118">
        <v>64</v>
      </c>
      <c r="J59" s="161">
        <v>76600</v>
      </c>
      <c r="K59" s="169">
        <f>J59*0.9</f>
        <v>68940</v>
      </c>
      <c r="L59" s="170">
        <f>J59*0.85</f>
        <v>65110</v>
      </c>
    </row>
    <row r="60" spans="2:13" s="136" customFormat="1" ht="16.5" customHeight="1" hidden="1" outlineLevel="1">
      <c r="B60" s="431" t="s">
        <v>422</v>
      </c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153"/>
    </row>
    <row r="61" spans="2:12" ht="12.75" hidden="1" outlineLevel="1">
      <c r="B61" s="182" t="s">
        <v>410</v>
      </c>
      <c r="C61" s="156" t="s">
        <v>325</v>
      </c>
      <c r="D61" s="156" t="s">
        <v>411</v>
      </c>
      <c r="E61" s="156" t="s">
        <v>324</v>
      </c>
      <c r="F61" s="156" t="s">
        <v>384</v>
      </c>
      <c r="G61" s="119">
        <v>4.5</v>
      </c>
      <c r="H61" s="119">
        <v>35</v>
      </c>
      <c r="I61" s="119">
        <v>62</v>
      </c>
      <c r="J61" s="157">
        <v>23100</v>
      </c>
      <c r="K61" s="163">
        <f>J61*0.9</f>
        <v>20790</v>
      </c>
      <c r="L61" s="164">
        <f>J61*0.85</f>
        <v>19635</v>
      </c>
    </row>
    <row r="62" spans="2:12" ht="12.75" hidden="1" outlineLevel="1">
      <c r="B62" s="183" t="s">
        <v>412</v>
      </c>
      <c r="C62" s="158" t="s">
        <v>326</v>
      </c>
      <c r="D62" s="158" t="s">
        <v>411</v>
      </c>
      <c r="E62" s="158" t="s">
        <v>324</v>
      </c>
      <c r="F62" s="158" t="s">
        <v>384</v>
      </c>
      <c r="G62" s="117">
        <v>4.5</v>
      </c>
      <c r="H62" s="117">
        <v>35</v>
      </c>
      <c r="I62" s="117">
        <v>62</v>
      </c>
      <c r="J62" s="159">
        <v>23650</v>
      </c>
      <c r="K62" s="166">
        <f aca="true" t="shared" si="6" ref="K62:K69">J62*0.9</f>
        <v>21285</v>
      </c>
      <c r="L62" s="167">
        <f aca="true" t="shared" si="7" ref="L62:L69">J62*0.85</f>
        <v>20102.5</v>
      </c>
    </row>
    <row r="63" spans="2:12" ht="12.75" hidden="1" outlineLevel="1">
      <c r="B63" s="183" t="s">
        <v>413</v>
      </c>
      <c r="C63" s="158" t="s">
        <v>337</v>
      </c>
      <c r="D63" s="158" t="s">
        <v>411</v>
      </c>
      <c r="E63" s="158" t="s">
        <v>324</v>
      </c>
      <c r="F63" s="158" t="s">
        <v>384</v>
      </c>
      <c r="G63" s="117">
        <v>4.5</v>
      </c>
      <c r="H63" s="117">
        <v>35</v>
      </c>
      <c r="I63" s="117">
        <v>62</v>
      </c>
      <c r="J63" s="159">
        <v>24200</v>
      </c>
      <c r="K63" s="166">
        <f t="shared" si="6"/>
        <v>21780</v>
      </c>
      <c r="L63" s="167">
        <f t="shared" si="7"/>
        <v>20570</v>
      </c>
    </row>
    <row r="64" spans="2:12" ht="12.75" hidden="1" outlineLevel="1">
      <c r="B64" s="183" t="s">
        <v>414</v>
      </c>
      <c r="C64" s="158" t="s">
        <v>326</v>
      </c>
      <c r="D64" s="158" t="s">
        <v>415</v>
      </c>
      <c r="E64" s="158" t="s">
        <v>324</v>
      </c>
      <c r="F64" s="158" t="s">
        <v>389</v>
      </c>
      <c r="G64" s="117">
        <v>4.5</v>
      </c>
      <c r="H64" s="117">
        <v>42</v>
      </c>
      <c r="I64" s="117">
        <v>64</v>
      </c>
      <c r="J64" s="159">
        <v>31900</v>
      </c>
      <c r="K64" s="166">
        <f t="shared" si="6"/>
        <v>28710</v>
      </c>
      <c r="L64" s="167">
        <f t="shared" si="7"/>
        <v>27115</v>
      </c>
    </row>
    <row r="65" spans="2:12" ht="12.75" hidden="1" outlineLevel="1">
      <c r="B65" s="183" t="s">
        <v>416</v>
      </c>
      <c r="C65" s="158" t="s">
        <v>337</v>
      </c>
      <c r="D65" s="158" t="s">
        <v>415</v>
      </c>
      <c r="E65" s="158" t="s">
        <v>324</v>
      </c>
      <c r="F65" s="158" t="s">
        <v>389</v>
      </c>
      <c r="G65" s="117">
        <v>4.5</v>
      </c>
      <c r="H65" s="117">
        <v>42</v>
      </c>
      <c r="I65" s="117">
        <v>64</v>
      </c>
      <c r="J65" s="159">
        <v>33000</v>
      </c>
      <c r="K65" s="166">
        <f t="shared" si="6"/>
        <v>29700</v>
      </c>
      <c r="L65" s="167">
        <f t="shared" si="7"/>
        <v>28050</v>
      </c>
    </row>
    <row r="66" spans="2:12" ht="12.75" hidden="1" outlineLevel="1">
      <c r="B66" s="183" t="s">
        <v>417</v>
      </c>
      <c r="C66" s="158" t="s">
        <v>339</v>
      </c>
      <c r="D66" s="158" t="s">
        <v>415</v>
      </c>
      <c r="E66" s="158" t="s">
        <v>324</v>
      </c>
      <c r="F66" s="158" t="s">
        <v>389</v>
      </c>
      <c r="G66" s="117">
        <v>4.5</v>
      </c>
      <c r="H66" s="117">
        <v>42</v>
      </c>
      <c r="I66" s="117">
        <v>64</v>
      </c>
      <c r="J66" s="159">
        <v>35650</v>
      </c>
      <c r="K66" s="166">
        <f t="shared" si="6"/>
        <v>32085</v>
      </c>
      <c r="L66" s="167">
        <f t="shared" si="7"/>
        <v>30302.5</v>
      </c>
    </row>
    <row r="67" spans="2:12" ht="12.75" hidden="1" outlineLevel="1">
      <c r="B67" s="183" t="s">
        <v>418</v>
      </c>
      <c r="C67" s="158" t="s">
        <v>337</v>
      </c>
      <c r="D67" s="158" t="s">
        <v>419</v>
      </c>
      <c r="E67" s="158" t="s">
        <v>324</v>
      </c>
      <c r="F67" s="158" t="s">
        <v>394</v>
      </c>
      <c r="G67" s="117">
        <v>4.5</v>
      </c>
      <c r="H67" s="117">
        <v>57</v>
      </c>
      <c r="I67" s="117">
        <v>65</v>
      </c>
      <c r="J67" s="159">
        <v>36300</v>
      </c>
      <c r="K67" s="166">
        <f t="shared" si="6"/>
        <v>32670</v>
      </c>
      <c r="L67" s="167">
        <f t="shared" si="7"/>
        <v>30855</v>
      </c>
    </row>
    <row r="68" spans="2:12" ht="12.75" hidden="1" outlineLevel="1">
      <c r="B68" s="183" t="s">
        <v>420</v>
      </c>
      <c r="C68" s="158" t="s">
        <v>339</v>
      </c>
      <c r="D68" s="158" t="s">
        <v>419</v>
      </c>
      <c r="E68" s="158" t="s">
        <v>324</v>
      </c>
      <c r="F68" s="158" t="s">
        <v>394</v>
      </c>
      <c r="G68" s="117">
        <v>4.5</v>
      </c>
      <c r="H68" s="117">
        <v>57</v>
      </c>
      <c r="I68" s="117">
        <v>65</v>
      </c>
      <c r="J68" s="159">
        <v>37950</v>
      </c>
      <c r="K68" s="166">
        <f t="shared" si="6"/>
        <v>34155</v>
      </c>
      <c r="L68" s="167">
        <f t="shared" si="7"/>
        <v>32257.5</v>
      </c>
    </row>
    <row r="69" spans="2:12" ht="12.75" hidden="1" outlineLevel="1">
      <c r="B69" s="184" t="s">
        <v>421</v>
      </c>
      <c r="C69" s="160" t="s">
        <v>397</v>
      </c>
      <c r="D69" s="160" t="s">
        <v>419</v>
      </c>
      <c r="E69" s="160" t="s">
        <v>324</v>
      </c>
      <c r="F69" s="160" t="s">
        <v>394</v>
      </c>
      <c r="G69" s="118">
        <v>4.5</v>
      </c>
      <c r="H69" s="118">
        <v>57</v>
      </c>
      <c r="I69" s="118">
        <v>65</v>
      </c>
      <c r="J69" s="161">
        <v>39450</v>
      </c>
      <c r="K69" s="169">
        <f t="shared" si="6"/>
        <v>35505</v>
      </c>
      <c r="L69" s="170">
        <f t="shared" si="7"/>
        <v>33532.5</v>
      </c>
    </row>
    <row r="70" spans="2:12" s="147" customFormat="1" ht="27" customHeight="1" hidden="1" outlineLevel="1">
      <c r="B70" s="190" t="s">
        <v>101</v>
      </c>
      <c r="C70" s="190" t="s">
        <v>102</v>
      </c>
      <c r="D70" s="190" t="s">
        <v>341</v>
      </c>
      <c r="E70" s="190" t="s">
        <v>342</v>
      </c>
      <c r="F70" s="190" t="s">
        <v>103</v>
      </c>
      <c r="G70" s="190" t="s">
        <v>354</v>
      </c>
      <c r="H70" s="190" t="s">
        <v>105</v>
      </c>
      <c r="I70" s="190" t="s">
        <v>353</v>
      </c>
      <c r="J70" s="151" t="s">
        <v>356</v>
      </c>
      <c r="K70" s="191" t="s">
        <v>140</v>
      </c>
      <c r="L70" s="155" t="s">
        <v>355</v>
      </c>
    </row>
    <row r="71" spans="2:13" s="136" customFormat="1" ht="16.5" customHeight="1" hidden="1" outlineLevel="1">
      <c r="B71" s="431" t="s">
        <v>423</v>
      </c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153"/>
    </row>
    <row r="72" spans="2:12" ht="12.75" hidden="1" outlineLevel="1">
      <c r="B72" s="182" t="s">
        <v>424</v>
      </c>
      <c r="C72" s="156" t="s">
        <v>326</v>
      </c>
      <c r="D72" s="156" t="s">
        <v>425</v>
      </c>
      <c r="E72" s="156" t="s">
        <v>324</v>
      </c>
      <c r="F72" s="156" t="s">
        <v>426</v>
      </c>
      <c r="G72" s="119">
        <v>3</v>
      </c>
      <c r="H72" s="119">
        <v>54</v>
      </c>
      <c r="I72" s="119">
        <v>52</v>
      </c>
      <c r="J72" s="157">
        <v>34900</v>
      </c>
      <c r="K72" s="163">
        <f>J72*0.9</f>
        <v>31410</v>
      </c>
      <c r="L72" s="164">
        <f>J72*0.85</f>
        <v>29665</v>
      </c>
    </row>
    <row r="73" spans="2:12" ht="12.75" hidden="1" outlineLevel="1">
      <c r="B73" s="183" t="s">
        <v>427</v>
      </c>
      <c r="C73" s="158" t="s">
        <v>337</v>
      </c>
      <c r="D73" s="158" t="s">
        <v>425</v>
      </c>
      <c r="E73" s="158" t="s">
        <v>324</v>
      </c>
      <c r="F73" s="158" t="s">
        <v>426</v>
      </c>
      <c r="G73" s="117">
        <v>3</v>
      </c>
      <c r="H73" s="117">
        <v>54</v>
      </c>
      <c r="I73" s="117">
        <v>52</v>
      </c>
      <c r="J73" s="159">
        <v>35950</v>
      </c>
      <c r="K73" s="166">
        <f aca="true" t="shared" si="8" ref="K73:K83">J73*0.9</f>
        <v>32355</v>
      </c>
      <c r="L73" s="167">
        <f aca="true" t="shared" si="9" ref="L73:L83">J73*0.85</f>
        <v>30557.5</v>
      </c>
    </row>
    <row r="74" spans="2:12" ht="12.75" hidden="1" outlineLevel="1">
      <c r="B74" s="183" t="s">
        <v>428</v>
      </c>
      <c r="C74" s="158" t="s">
        <v>339</v>
      </c>
      <c r="D74" s="158" t="s">
        <v>425</v>
      </c>
      <c r="E74" s="158" t="s">
        <v>324</v>
      </c>
      <c r="F74" s="158" t="s">
        <v>379</v>
      </c>
      <c r="G74" s="117">
        <v>3.5</v>
      </c>
      <c r="H74" s="117">
        <v>57.5</v>
      </c>
      <c r="I74" s="117">
        <v>53</v>
      </c>
      <c r="J74" s="159">
        <v>37000</v>
      </c>
      <c r="K74" s="166">
        <f t="shared" si="8"/>
        <v>33300</v>
      </c>
      <c r="L74" s="167">
        <f t="shared" si="9"/>
        <v>31450</v>
      </c>
    </row>
    <row r="75" spans="2:12" ht="12.75" hidden="1" outlineLevel="1">
      <c r="B75" s="183" t="s">
        <v>429</v>
      </c>
      <c r="C75" s="158" t="s">
        <v>339</v>
      </c>
      <c r="D75" s="158" t="s">
        <v>430</v>
      </c>
      <c r="E75" s="158" t="s">
        <v>324</v>
      </c>
      <c r="F75" s="158" t="s">
        <v>431</v>
      </c>
      <c r="G75" s="117">
        <v>3</v>
      </c>
      <c r="H75" s="117">
        <v>116</v>
      </c>
      <c r="I75" s="117">
        <v>55</v>
      </c>
      <c r="J75" s="159">
        <v>50000</v>
      </c>
      <c r="K75" s="166">
        <f t="shared" si="8"/>
        <v>45000</v>
      </c>
      <c r="L75" s="167">
        <f t="shared" si="9"/>
        <v>42500</v>
      </c>
    </row>
    <row r="76" spans="2:12" ht="12.75" hidden="1" outlineLevel="1">
      <c r="B76" s="183" t="s">
        <v>432</v>
      </c>
      <c r="C76" s="158" t="s">
        <v>397</v>
      </c>
      <c r="D76" s="158" t="s">
        <v>430</v>
      </c>
      <c r="E76" s="158" t="s">
        <v>324</v>
      </c>
      <c r="F76" s="158" t="s">
        <v>431</v>
      </c>
      <c r="G76" s="117">
        <v>3</v>
      </c>
      <c r="H76" s="117">
        <v>116</v>
      </c>
      <c r="I76" s="117">
        <v>55</v>
      </c>
      <c r="J76" s="159">
        <v>51500</v>
      </c>
      <c r="K76" s="166">
        <f t="shared" si="8"/>
        <v>46350</v>
      </c>
      <c r="L76" s="167">
        <f t="shared" si="9"/>
        <v>43775</v>
      </c>
    </row>
    <row r="77" spans="2:12" ht="12.75" hidden="1" outlineLevel="1">
      <c r="B77" s="183" t="s">
        <v>433</v>
      </c>
      <c r="C77" s="158" t="s">
        <v>397</v>
      </c>
      <c r="D77" s="158" t="s">
        <v>430</v>
      </c>
      <c r="E77" s="158" t="s">
        <v>324</v>
      </c>
      <c r="F77" s="158" t="s">
        <v>434</v>
      </c>
      <c r="G77" s="117">
        <v>3.5</v>
      </c>
      <c r="H77" s="117">
        <v>116</v>
      </c>
      <c r="I77" s="117">
        <v>56</v>
      </c>
      <c r="J77" s="159">
        <v>56300</v>
      </c>
      <c r="K77" s="166">
        <f t="shared" si="8"/>
        <v>50670</v>
      </c>
      <c r="L77" s="167">
        <f t="shared" si="9"/>
        <v>47855</v>
      </c>
    </row>
    <row r="78" spans="2:12" ht="12.75" hidden="1" outlineLevel="1">
      <c r="B78" s="183" t="s">
        <v>435</v>
      </c>
      <c r="C78" s="158" t="s">
        <v>326</v>
      </c>
      <c r="D78" s="158" t="s">
        <v>436</v>
      </c>
      <c r="E78" s="158" t="s">
        <v>324</v>
      </c>
      <c r="F78" s="158" t="s">
        <v>426</v>
      </c>
      <c r="G78" s="117">
        <v>3</v>
      </c>
      <c r="H78" s="117">
        <v>71</v>
      </c>
      <c r="I78" s="117">
        <v>52</v>
      </c>
      <c r="J78" s="159">
        <v>40800</v>
      </c>
      <c r="K78" s="166">
        <f t="shared" si="8"/>
        <v>36720</v>
      </c>
      <c r="L78" s="167">
        <f t="shared" si="9"/>
        <v>34680</v>
      </c>
    </row>
    <row r="79" spans="2:12" ht="12.75" hidden="1" outlineLevel="1">
      <c r="B79" s="183" t="s">
        <v>437</v>
      </c>
      <c r="C79" s="158" t="s">
        <v>337</v>
      </c>
      <c r="D79" s="158" t="s">
        <v>436</v>
      </c>
      <c r="E79" s="158" t="s">
        <v>324</v>
      </c>
      <c r="F79" s="158" t="s">
        <v>426</v>
      </c>
      <c r="G79" s="117">
        <v>3</v>
      </c>
      <c r="H79" s="117">
        <v>71</v>
      </c>
      <c r="I79" s="117">
        <v>52</v>
      </c>
      <c r="J79" s="159">
        <v>42350</v>
      </c>
      <c r="K79" s="166">
        <f t="shared" si="8"/>
        <v>38115</v>
      </c>
      <c r="L79" s="167">
        <f t="shared" si="9"/>
        <v>35997.5</v>
      </c>
    </row>
    <row r="80" spans="2:12" ht="12.75" hidden="1" outlineLevel="1">
      <c r="B80" s="183" t="s">
        <v>438</v>
      </c>
      <c r="C80" s="158" t="s">
        <v>339</v>
      </c>
      <c r="D80" s="158" t="s">
        <v>436</v>
      </c>
      <c r="E80" s="158" t="s">
        <v>324</v>
      </c>
      <c r="F80" s="158" t="s">
        <v>379</v>
      </c>
      <c r="G80" s="117">
        <v>3.5</v>
      </c>
      <c r="H80" s="117">
        <v>74.5</v>
      </c>
      <c r="I80" s="117">
        <v>53</v>
      </c>
      <c r="J80" s="159">
        <v>44000</v>
      </c>
      <c r="K80" s="166">
        <f t="shared" si="8"/>
        <v>39600</v>
      </c>
      <c r="L80" s="167">
        <f t="shared" si="9"/>
        <v>37400</v>
      </c>
    </row>
    <row r="81" spans="2:12" ht="12.75" hidden="1" outlineLevel="1">
      <c r="B81" s="183" t="s">
        <v>439</v>
      </c>
      <c r="C81" s="158" t="s">
        <v>339</v>
      </c>
      <c r="D81" s="158" t="s">
        <v>440</v>
      </c>
      <c r="E81" s="158" t="s">
        <v>324</v>
      </c>
      <c r="F81" s="158" t="s">
        <v>431</v>
      </c>
      <c r="G81" s="117">
        <v>3.5</v>
      </c>
      <c r="H81" s="117">
        <v>116</v>
      </c>
      <c r="I81" s="117">
        <v>55</v>
      </c>
      <c r="J81" s="159">
        <v>52500</v>
      </c>
      <c r="K81" s="166">
        <f t="shared" si="8"/>
        <v>47250</v>
      </c>
      <c r="L81" s="167">
        <f t="shared" si="9"/>
        <v>44625</v>
      </c>
    </row>
    <row r="82" spans="2:12" ht="12.75" hidden="1" outlineLevel="1">
      <c r="B82" s="183" t="s">
        <v>441</v>
      </c>
      <c r="C82" s="158" t="s">
        <v>397</v>
      </c>
      <c r="D82" s="158" t="s">
        <v>440</v>
      </c>
      <c r="E82" s="158" t="s">
        <v>324</v>
      </c>
      <c r="F82" s="158" t="s">
        <v>431</v>
      </c>
      <c r="G82" s="117">
        <v>3.5</v>
      </c>
      <c r="H82" s="117">
        <v>116</v>
      </c>
      <c r="I82" s="117">
        <v>55</v>
      </c>
      <c r="J82" s="159">
        <v>54000</v>
      </c>
      <c r="K82" s="166">
        <f t="shared" si="8"/>
        <v>48600</v>
      </c>
      <c r="L82" s="167">
        <f t="shared" si="9"/>
        <v>45900</v>
      </c>
    </row>
    <row r="83" spans="2:12" ht="12.75" hidden="1" outlineLevel="1">
      <c r="B83" s="184" t="s">
        <v>442</v>
      </c>
      <c r="C83" s="160" t="s">
        <v>443</v>
      </c>
      <c r="D83" s="160" t="s">
        <v>440</v>
      </c>
      <c r="E83" s="160" t="s">
        <v>324</v>
      </c>
      <c r="F83" s="160" t="s">
        <v>444</v>
      </c>
      <c r="G83" s="118">
        <v>3.5</v>
      </c>
      <c r="H83" s="118">
        <v>116</v>
      </c>
      <c r="I83" s="118">
        <v>56</v>
      </c>
      <c r="J83" s="161">
        <v>59100</v>
      </c>
      <c r="K83" s="169">
        <f t="shared" si="8"/>
        <v>53190</v>
      </c>
      <c r="L83" s="170">
        <f t="shared" si="9"/>
        <v>50235</v>
      </c>
    </row>
    <row r="84" spans="2:12" s="147" customFormat="1" ht="27" customHeight="1" hidden="1" outlineLevel="1">
      <c r="B84" s="190" t="s">
        <v>101</v>
      </c>
      <c r="C84" s="190" t="s">
        <v>102</v>
      </c>
      <c r="D84" s="190" t="s">
        <v>341</v>
      </c>
      <c r="E84" s="190" t="s">
        <v>342</v>
      </c>
      <c r="F84" s="190" t="s">
        <v>103</v>
      </c>
      <c r="G84" s="190" t="s">
        <v>354</v>
      </c>
      <c r="H84" s="190" t="s">
        <v>105</v>
      </c>
      <c r="I84" s="190" t="s">
        <v>353</v>
      </c>
      <c r="J84" s="151" t="s">
        <v>356</v>
      </c>
      <c r="K84" s="191" t="s">
        <v>140</v>
      </c>
      <c r="L84" s="155" t="s">
        <v>355</v>
      </c>
    </row>
    <row r="85" spans="2:13" s="136" customFormat="1" ht="16.5" customHeight="1" hidden="1" outlineLevel="1">
      <c r="B85" s="431" t="s">
        <v>445</v>
      </c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153"/>
    </row>
    <row r="86" spans="2:12" ht="12.75" hidden="1" outlineLevel="1">
      <c r="B86" s="182" t="s">
        <v>424</v>
      </c>
      <c r="C86" s="156" t="s">
        <v>326</v>
      </c>
      <c r="D86" s="156" t="s">
        <v>425</v>
      </c>
      <c r="E86" s="156" t="s">
        <v>324</v>
      </c>
      <c r="F86" s="156" t="s">
        <v>426</v>
      </c>
      <c r="G86" s="119">
        <v>3</v>
      </c>
      <c r="H86" s="119">
        <v>54</v>
      </c>
      <c r="I86" s="119">
        <v>52</v>
      </c>
      <c r="J86" s="157">
        <v>41800</v>
      </c>
      <c r="K86" s="163">
        <f>J86*0.9</f>
        <v>37620</v>
      </c>
      <c r="L86" s="164">
        <f>J86*0.85</f>
        <v>35530</v>
      </c>
    </row>
    <row r="87" spans="2:12" ht="12.75" hidden="1" outlineLevel="1">
      <c r="B87" s="183" t="s">
        <v>427</v>
      </c>
      <c r="C87" s="158" t="s">
        <v>337</v>
      </c>
      <c r="D87" s="158" t="s">
        <v>425</v>
      </c>
      <c r="E87" s="158" t="s">
        <v>324</v>
      </c>
      <c r="F87" s="158" t="s">
        <v>426</v>
      </c>
      <c r="G87" s="117">
        <v>3</v>
      </c>
      <c r="H87" s="117">
        <v>54</v>
      </c>
      <c r="I87" s="117">
        <v>52</v>
      </c>
      <c r="J87" s="159">
        <v>42550</v>
      </c>
      <c r="K87" s="166">
        <f aca="true" t="shared" si="10" ref="K87:K97">J87*0.9</f>
        <v>38295</v>
      </c>
      <c r="L87" s="167">
        <f aca="true" t="shared" si="11" ref="L87:L97">J87*0.85</f>
        <v>36167.5</v>
      </c>
    </row>
    <row r="88" spans="2:12" ht="12.75" hidden="1" outlineLevel="1">
      <c r="B88" s="183" t="s">
        <v>428</v>
      </c>
      <c r="C88" s="158" t="s">
        <v>339</v>
      </c>
      <c r="D88" s="158" t="s">
        <v>425</v>
      </c>
      <c r="E88" s="158" t="s">
        <v>324</v>
      </c>
      <c r="F88" s="158" t="s">
        <v>379</v>
      </c>
      <c r="G88" s="117">
        <v>3.5</v>
      </c>
      <c r="H88" s="117">
        <v>57.5</v>
      </c>
      <c r="I88" s="117">
        <v>53</v>
      </c>
      <c r="J88" s="159">
        <v>62400</v>
      </c>
      <c r="K88" s="166">
        <f t="shared" si="10"/>
        <v>56160</v>
      </c>
      <c r="L88" s="167">
        <f t="shared" si="11"/>
        <v>53040</v>
      </c>
    </row>
    <row r="89" spans="2:12" ht="12.75" hidden="1" outlineLevel="1">
      <c r="B89" s="183" t="s">
        <v>429</v>
      </c>
      <c r="C89" s="158" t="s">
        <v>339</v>
      </c>
      <c r="D89" s="158" t="s">
        <v>430</v>
      </c>
      <c r="E89" s="158" t="s">
        <v>324</v>
      </c>
      <c r="F89" s="158" t="s">
        <v>431</v>
      </c>
      <c r="G89" s="117">
        <v>3</v>
      </c>
      <c r="H89" s="117">
        <v>116</v>
      </c>
      <c r="I89" s="117">
        <v>55</v>
      </c>
      <c r="J89" s="159">
        <v>62500</v>
      </c>
      <c r="K89" s="166">
        <f t="shared" si="10"/>
        <v>56250</v>
      </c>
      <c r="L89" s="167">
        <f t="shared" si="11"/>
        <v>53125</v>
      </c>
    </row>
    <row r="90" spans="2:12" ht="12.75" hidden="1" outlineLevel="1">
      <c r="B90" s="183" t="s">
        <v>432</v>
      </c>
      <c r="C90" s="158" t="s">
        <v>397</v>
      </c>
      <c r="D90" s="158" t="s">
        <v>430</v>
      </c>
      <c r="E90" s="158" t="s">
        <v>324</v>
      </c>
      <c r="F90" s="158" t="s">
        <v>431</v>
      </c>
      <c r="G90" s="117">
        <v>3</v>
      </c>
      <c r="H90" s="117">
        <v>116</v>
      </c>
      <c r="I90" s="117">
        <v>55</v>
      </c>
      <c r="J90" s="159">
        <v>64450</v>
      </c>
      <c r="K90" s="166">
        <f t="shared" si="10"/>
        <v>58005</v>
      </c>
      <c r="L90" s="167">
        <f t="shared" si="11"/>
        <v>54782.5</v>
      </c>
    </row>
    <row r="91" spans="2:12" ht="12.75" hidden="1" outlineLevel="1">
      <c r="B91" s="183" t="s">
        <v>433</v>
      </c>
      <c r="C91" s="158" t="s">
        <v>397</v>
      </c>
      <c r="D91" s="158" t="s">
        <v>430</v>
      </c>
      <c r="E91" s="158" t="s">
        <v>324</v>
      </c>
      <c r="F91" s="158" t="s">
        <v>434</v>
      </c>
      <c r="G91" s="117">
        <v>3.5</v>
      </c>
      <c r="H91" s="117">
        <v>116</v>
      </c>
      <c r="I91" s="117">
        <v>56</v>
      </c>
      <c r="J91" s="159">
        <v>70500</v>
      </c>
      <c r="K91" s="166">
        <f t="shared" si="10"/>
        <v>63450</v>
      </c>
      <c r="L91" s="167">
        <f t="shared" si="11"/>
        <v>59925</v>
      </c>
    </row>
    <row r="92" spans="2:12" ht="12.75" hidden="1" outlineLevel="1">
      <c r="B92" s="183" t="s">
        <v>435</v>
      </c>
      <c r="C92" s="158" t="s">
        <v>326</v>
      </c>
      <c r="D92" s="158" t="s">
        <v>446</v>
      </c>
      <c r="E92" s="158" t="s">
        <v>324</v>
      </c>
      <c r="F92" s="158" t="s">
        <v>426</v>
      </c>
      <c r="G92" s="117">
        <v>3</v>
      </c>
      <c r="H92" s="117">
        <v>71</v>
      </c>
      <c r="I92" s="117">
        <v>52</v>
      </c>
      <c r="J92" s="159">
        <v>48950</v>
      </c>
      <c r="K92" s="166">
        <f t="shared" si="10"/>
        <v>44055</v>
      </c>
      <c r="L92" s="167">
        <f t="shared" si="11"/>
        <v>41607.5</v>
      </c>
    </row>
    <row r="93" spans="2:12" ht="12.75" hidden="1" outlineLevel="1">
      <c r="B93" s="183" t="s">
        <v>437</v>
      </c>
      <c r="C93" s="158" t="s">
        <v>337</v>
      </c>
      <c r="D93" s="158" t="s">
        <v>446</v>
      </c>
      <c r="E93" s="158" t="s">
        <v>324</v>
      </c>
      <c r="F93" s="158" t="s">
        <v>426</v>
      </c>
      <c r="G93" s="117">
        <v>3</v>
      </c>
      <c r="H93" s="117">
        <v>71</v>
      </c>
      <c r="I93" s="117">
        <v>52</v>
      </c>
      <c r="J93" s="159">
        <v>50820</v>
      </c>
      <c r="K93" s="166">
        <f t="shared" si="10"/>
        <v>45738</v>
      </c>
      <c r="L93" s="167">
        <f t="shared" si="11"/>
        <v>43197</v>
      </c>
    </row>
    <row r="94" spans="2:12" ht="12.75" hidden="1" outlineLevel="1">
      <c r="B94" s="183" t="s">
        <v>438</v>
      </c>
      <c r="C94" s="158" t="s">
        <v>339</v>
      </c>
      <c r="D94" s="158" t="s">
        <v>446</v>
      </c>
      <c r="E94" s="158" t="s">
        <v>324</v>
      </c>
      <c r="F94" s="158" t="s">
        <v>379</v>
      </c>
      <c r="G94" s="117">
        <v>3.5</v>
      </c>
      <c r="H94" s="117">
        <v>74.5</v>
      </c>
      <c r="I94" s="117">
        <v>53</v>
      </c>
      <c r="J94" s="159">
        <v>52800</v>
      </c>
      <c r="K94" s="166">
        <f t="shared" si="10"/>
        <v>47520</v>
      </c>
      <c r="L94" s="167">
        <f t="shared" si="11"/>
        <v>44880</v>
      </c>
    </row>
    <row r="95" spans="2:12" ht="12.75" hidden="1" outlineLevel="1">
      <c r="B95" s="183" t="s">
        <v>439</v>
      </c>
      <c r="C95" s="158" t="s">
        <v>339</v>
      </c>
      <c r="D95" s="158" t="s">
        <v>440</v>
      </c>
      <c r="E95" s="158" t="s">
        <v>324</v>
      </c>
      <c r="F95" s="158" t="s">
        <v>431</v>
      </c>
      <c r="G95" s="117">
        <v>3.5</v>
      </c>
      <c r="H95" s="117">
        <v>116</v>
      </c>
      <c r="I95" s="117">
        <v>55</v>
      </c>
      <c r="J95" s="159">
        <v>62900</v>
      </c>
      <c r="K95" s="166">
        <f t="shared" si="10"/>
        <v>56610</v>
      </c>
      <c r="L95" s="167">
        <f t="shared" si="11"/>
        <v>53465</v>
      </c>
    </row>
    <row r="96" spans="2:12" ht="12.75" hidden="1" outlineLevel="1">
      <c r="B96" s="183" t="s">
        <v>441</v>
      </c>
      <c r="C96" s="158" t="s">
        <v>397</v>
      </c>
      <c r="D96" s="158" t="s">
        <v>440</v>
      </c>
      <c r="E96" s="158" t="s">
        <v>324</v>
      </c>
      <c r="F96" s="158" t="s">
        <v>431</v>
      </c>
      <c r="G96" s="117">
        <v>3.5</v>
      </c>
      <c r="H96" s="117">
        <v>116</v>
      </c>
      <c r="I96" s="117">
        <v>55</v>
      </c>
      <c r="J96" s="159">
        <v>64800</v>
      </c>
      <c r="K96" s="166">
        <f t="shared" si="10"/>
        <v>58320</v>
      </c>
      <c r="L96" s="167">
        <f t="shared" si="11"/>
        <v>55080</v>
      </c>
    </row>
    <row r="97" spans="2:12" ht="12.75" hidden="1" outlineLevel="1">
      <c r="B97" s="184" t="s">
        <v>442</v>
      </c>
      <c r="C97" s="160" t="s">
        <v>443</v>
      </c>
      <c r="D97" s="160" t="s">
        <v>440</v>
      </c>
      <c r="E97" s="160" t="s">
        <v>324</v>
      </c>
      <c r="F97" s="160" t="s">
        <v>444</v>
      </c>
      <c r="G97" s="118">
        <v>3.5</v>
      </c>
      <c r="H97" s="118">
        <v>116</v>
      </c>
      <c r="I97" s="118">
        <v>56</v>
      </c>
      <c r="J97" s="161">
        <v>70800</v>
      </c>
      <c r="K97" s="169">
        <f t="shared" si="10"/>
        <v>63720</v>
      </c>
      <c r="L97" s="170">
        <f t="shared" si="11"/>
        <v>60180</v>
      </c>
    </row>
    <row r="98" spans="2:13" ht="18.75" customHeight="1">
      <c r="B98" s="464" t="s">
        <v>447</v>
      </c>
      <c r="C98" s="465"/>
      <c r="D98" s="465"/>
      <c r="E98" s="465"/>
      <c r="F98" s="465"/>
      <c r="G98" s="465"/>
      <c r="H98" s="465"/>
      <c r="I98" s="465"/>
      <c r="J98" s="465"/>
      <c r="K98" s="465"/>
      <c r="L98" s="442"/>
      <c r="M98" s="137"/>
    </row>
    <row r="99" spans="2:12" s="147" customFormat="1" ht="27" customHeight="1" outlineLevel="1">
      <c r="B99" s="190" t="s">
        <v>101</v>
      </c>
      <c r="C99" s="190" t="s">
        <v>102</v>
      </c>
      <c r="D99" s="190" t="s">
        <v>341</v>
      </c>
      <c r="E99" s="190" t="s">
        <v>342</v>
      </c>
      <c r="F99" s="190" t="s">
        <v>103</v>
      </c>
      <c r="G99" s="190" t="s">
        <v>354</v>
      </c>
      <c r="H99" s="190" t="s">
        <v>105</v>
      </c>
      <c r="I99" s="190" t="s">
        <v>353</v>
      </c>
      <c r="J99" s="151" t="s">
        <v>356</v>
      </c>
      <c r="K99" s="191" t="s">
        <v>140</v>
      </c>
      <c r="L99" s="154" t="s">
        <v>355</v>
      </c>
    </row>
    <row r="100" spans="2:13" s="136" customFormat="1" ht="16.5" customHeight="1" outlineLevel="1">
      <c r="B100" s="431" t="s">
        <v>454</v>
      </c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153"/>
    </row>
    <row r="101" spans="2:12" ht="12.75" outlineLevel="1">
      <c r="B101" s="182" t="s">
        <v>448</v>
      </c>
      <c r="C101" s="156">
        <v>8</v>
      </c>
      <c r="D101" s="156" t="s">
        <v>449</v>
      </c>
      <c r="E101" s="156" t="s">
        <v>317</v>
      </c>
      <c r="F101" s="156" t="s">
        <v>450</v>
      </c>
      <c r="G101" s="119">
        <v>2.5</v>
      </c>
      <c r="H101" s="119">
        <v>16</v>
      </c>
      <c r="I101" s="119">
        <v>50</v>
      </c>
      <c r="J101" s="157">
        <v>16350</v>
      </c>
      <c r="K101" s="62">
        <f>J101*0.9</f>
        <v>14715</v>
      </c>
      <c r="L101" s="164">
        <f>J101*0.85</f>
        <v>13897.5</v>
      </c>
    </row>
    <row r="102" spans="2:12" ht="12.75" outlineLevel="1">
      <c r="B102" s="184" t="s">
        <v>451</v>
      </c>
      <c r="C102" s="160">
        <v>15.2</v>
      </c>
      <c r="D102" s="160" t="s">
        <v>452</v>
      </c>
      <c r="E102" s="160" t="s">
        <v>317</v>
      </c>
      <c r="F102" s="160" t="s">
        <v>453</v>
      </c>
      <c r="G102" s="118">
        <v>2.5</v>
      </c>
      <c r="H102" s="118">
        <v>22</v>
      </c>
      <c r="I102" s="118">
        <v>51</v>
      </c>
      <c r="J102" s="161">
        <v>20850</v>
      </c>
      <c r="K102" s="64">
        <f>J102*0.9</f>
        <v>18765</v>
      </c>
      <c r="L102" s="170">
        <f>J102*0.85</f>
        <v>17722.5</v>
      </c>
    </row>
    <row r="103" spans="2:12" ht="12.75" outlineLevel="1">
      <c r="B103" s="431" t="s">
        <v>463</v>
      </c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</row>
    <row r="104" spans="2:12" ht="12.75" outlineLevel="1">
      <c r="B104" s="182" t="s">
        <v>455</v>
      </c>
      <c r="C104" s="156">
        <v>11.5</v>
      </c>
      <c r="D104" s="156" t="s">
        <v>456</v>
      </c>
      <c r="E104" s="156" t="s">
        <v>317</v>
      </c>
      <c r="F104" s="156" t="s">
        <v>457</v>
      </c>
      <c r="G104" s="119">
        <v>3</v>
      </c>
      <c r="H104" s="119">
        <v>24.5</v>
      </c>
      <c r="I104" s="119">
        <v>52</v>
      </c>
      <c r="J104" s="157">
        <v>21950</v>
      </c>
      <c r="K104" s="163">
        <f>J104*0.9</f>
        <v>19755</v>
      </c>
      <c r="L104" s="164">
        <f>J104*0.85</f>
        <v>18657.5</v>
      </c>
    </row>
    <row r="105" spans="2:12" ht="12.75" outlineLevel="1">
      <c r="B105" s="183" t="s">
        <v>458</v>
      </c>
      <c r="C105" s="158">
        <v>22.5</v>
      </c>
      <c r="D105" s="158" t="s">
        <v>459</v>
      </c>
      <c r="E105" s="158" t="s">
        <v>317</v>
      </c>
      <c r="F105" s="158" t="s">
        <v>460</v>
      </c>
      <c r="G105" s="117">
        <v>3</v>
      </c>
      <c r="H105" s="117">
        <v>35</v>
      </c>
      <c r="I105" s="117">
        <v>53</v>
      </c>
      <c r="J105" s="159">
        <v>28250</v>
      </c>
      <c r="K105" s="166">
        <f>J105*0.9</f>
        <v>25425</v>
      </c>
      <c r="L105" s="167">
        <f>J105*0.85</f>
        <v>24012.5</v>
      </c>
    </row>
    <row r="106" spans="2:12" s="1" customFormat="1" ht="12.75" outlineLevel="1">
      <c r="B106" s="184" t="s">
        <v>461</v>
      </c>
      <c r="C106" s="160">
        <v>32.8</v>
      </c>
      <c r="D106" s="160" t="s">
        <v>462</v>
      </c>
      <c r="E106" s="160" t="s">
        <v>317</v>
      </c>
      <c r="F106" s="160" t="s">
        <v>464</v>
      </c>
      <c r="G106" s="118">
        <v>3</v>
      </c>
      <c r="H106" s="118">
        <v>47</v>
      </c>
      <c r="I106" s="118">
        <v>55</v>
      </c>
      <c r="J106" s="171">
        <v>35050</v>
      </c>
      <c r="K106" s="169">
        <f>J106*0.9</f>
        <v>31545</v>
      </c>
      <c r="L106" s="170">
        <f>J106*0.85</f>
        <v>29792.5</v>
      </c>
    </row>
    <row r="107" spans="2:12" ht="12.75" outlineLevel="1">
      <c r="B107" s="431" t="s">
        <v>465</v>
      </c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</row>
    <row r="108" spans="2:12" ht="12.75" outlineLevel="1">
      <c r="B108" s="182" t="s">
        <v>466</v>
      </c>
      <c r="C108" s="156">
        <v>11.5</v>
      </c>
      <c r="D108" s="156" t="s">
        <v>467</v>
      </c>
      <c r="E108" s="156" t="s">
        <v>317</v>
      </c>
      <c r="F108" s="156" t="s">
        <v>457</v>
      </c>
      <c r="G108" s="119">
        <v>3</v>
      </c>
      <c r="H108" s="119">
        <v>36</v>
      </c>
      <c r="I108" s="119">
        <v>51</v>
      </c>
      <c r="J108" s="157">
        <v>25950</v>
      </c>
      <c r="K108" s="163">
        <f>J108*0.9</f>
        <v>23355</v>
      </c>
      <c r="L108" s="164">
        <f>J108*0.85</f>
        <v>22057.5</v>
      </c>
    </row>
    <row r="109" spans="2:12" ht="12.75" outlineLevel="1">
      <c r="B109" s="184" t="s">
        <v>468</v>
      </c>
      <c r="C109" s="160">
        <v>32.8</v>
      </c>
      <c r="D109" s="160" t="s">
        <v>469</v>
      </c>
      <c r="E109" s="160" t="s">
        <v>317</v>
      </c>
      <c r="F109" s="160" t="s">
        <v>464</v>
      </c>
      <c r="G109" s="118">
        <v>3</v>
      </c>
      <c r="H109" s="118">
        <v>69</v>
      </c>
      <c r="I109" s="118">
        <v>54</v>
      </c>
      <c r="J109" s="161">
        <v>38000</v>
      </c>
      <c r="K109" s="169">
        <f>J109*0.9</f>
        <v>34200</v>
      </c>
      <c r="L109" s="170">
        <f>J109*0.85</f>
        <v>32300</v>
      </c>
    </row>
    <row r="110" spans="2:12" s="147" customFormat="1" ht="27" customHeight="1" outlineLevel="1">
      <c r="B110" s="190" t="s">
        <v>101</v>
      </c>
      <c r="C110" s="190" t="s">
        <v>102</v>
      </c>
      <c r="D110" s="190" t="s">
        <v>341</v>
      </c>
      <c r="E110" s="190" t="s">
        <v>342</v>
      </c>
      <c r="F110" s="190" t="s">
        <v>103</v>
      </c>
      <c r="G110" s="190" t="s">
        <v>354</v>
      </c>
      <c r="H110" s="190" t="s">
        <v>105</v>
      </c>
      <c r="I110" s="190" t="s">
        <v>353</v>
      </c>
      <c r="J110" s="151" t="s">
        <v>356</v>
      </c>
      <c r="K110" s="191" t="s">
        <v>140</v>
      </c>
      <c r="L110" s="154" t="s">
        <v>355</v>
      </c>
    </row>
    <row r="111" spans="2:12" ht="12.75" outlineLevel="1">
      <c r="B111" s="431" t="s">
        <v>476</v>
      </c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</row>
    <row r="112" spans="2:12" ht="12.75" outlineLevel="1">
      <c r="B112" s="182" t="s">
        <v>470</v>
      </c>
      <c r="C112" s="156">
        <v>19.4</v>
      </c>
      <c r="D112" s="156" t="s">
        <v>383</v>
      </c>
      <c r="E112" s="156" t="s">
        <v>317</v>
      </c>
      <c r="F112" s="156" t="s">
        <v>471</v>
      </c>
      <c r="G112" s="119">
        <v>4.5</v>
      </c>
      <c r="H112" s="119">
        <v>35</v>
      </c>
      <c r="I112" s="119">
        <v>62</v>
      </c>
      <c r="J112" s="157">
        <v>24650</v>
      </c>
      <c r="K112" s="62">
        <f>J112*0.9</f>
        <v>22185</v>
      </c>
      <c r="L112" s="164">
        <f>J112*0.85</f>
        <v>20952.5</v>
      </c>
    </row>
    <row r="113" spans="2:12" ht="12.75" outlineLevel="1">
      <c r="B113" s="183" t="s">
        <v>472</v>
      </c>
      <c r="C113" s="158">
        <v>36</v>
      </c>
      <c r="D113" s="158" t="s">
        <v>388</v>
      </c>
      <c r="E113" s="158" t="s">
        <v>317</v>
      </c>
      <c r="F113" s="158" t="s">
        <v>473</v>
      </c>
      <c r="G113" s="117">
        <v>4.5</v>
      </c>
      <c r="H113" s="117">
        <v>43</v>
      </c>
      <c r="I113" s="117">
        <v>64</v>
      </c>
      <c r="J113" s="159">
        <v>31000</v>
      </c>
      <c r="K113" s="63">
        <f>J113*0.9</f>
        <v>27900</v>
      </c>
      <c r="L113" s="167">
        <f>J113*0.85</f>
        <v>26350</v>
      </c>
    </row>
    <row r="114" spans="2:12" ht="12.75" outlineLevel="1">
      <c r="B114" s="184" t="s">
        <v>474</v>
      </c>
      <c r="C114" s="160">
        <v>57.2</v>
      </c>
      <c r="D114" s="160" t="s">
        <v>393</v>
      </c>
      <c r="E114" s="160" t="s">
        <v>317</v>
      </c>
      <c r="F114" s="160" t="s">
        <v>475</v>
      </c>
      <c r="G114" s="118">
        <v>4.5</v>
      </c>
      <c r="H114" s="118">
        <v>57</v>
      </c>
      <c r="I114" s="118">
        <v>65</v>
      </c>
      <c r="J114" s="161">
        <v>38800</v>
      </c>
      <c r="K114" s="64">
        <f>J114*0.9</f>
        <v>34920</v>
      </c>
      <c r="L114" s="170">
        <f>J114*0.85</f>
        <v>32980</v>
      </c>
    </row>
    <row r="115" spans="2:12" ht="12.75" outlineLevel="1">
      <c r="B115" s="431" t="s">
        <v>477</v>
      </c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</row>
    <row r="116" spans="2:12" ht="12.75" outlineLevel="1">
      <c r="B116" s="182" t="s">
        <v>478</v>
      </c>
      <c r="C116" s="156">
        <v>36</v>
      </c>
      <c r="D116" s="156" t="s">
        <v>400</v>
      </c>
      <c r="E116" s="156" t="s">
        <v>317</v>
      </c>
      <c r="F116" s="156" t="s">
        <v>479</v>
      </c>
      <c r="G116" s="119">
        <v>5</v>
      </c>
      <c r="H116" s="119">
        <v>60</v>
      </c>
      <c r="I116" s="119">
        <v>60</v>
      </c>
      <c r="J116" s="157">
        <v>50400</v>
      </c>
      <c r="K116" s="163">
        <f>J116*0.9</f>
        <v>45360</v>
      </c>
      <c r="L116" s="164">
        <f>J116*0.85</f>
        <v>42840</v>
      </c>
    </row>
    <row r="117" spans="2:12" ht="12.75" outlineLevel="1">
      <c r="B117" s="184" t="s">
        <v>480</v>
      </c>
      <c r="C117" s="160">
        <v>57.2</v>
      </c>
      <c r="D117" s="160" t="s">
        <v>405</v>
      </c>
      <c r="E117" s="160" t="s">
        <v>317</v>
      </c>
      <c r="F117" s="160" t="s">
        <v>481</v>
      </c>
      <c r="G117" s="118">
        <v>5</v>
      </c>
      <c r="H117" s="118">
        <v>76</v>
      </c>
      <c r="I117" s="118">
        <v>62</v>
      </c>
      <c r="J117" s="161">
        <v>66700</v>
      </c>
      <c r="K117" s="169">
        <f>J117*0.9</f>
        <v>60030</v>
      </c>
      <c r="L117" s="170">
        <f>J117*0.85</f>
        <v>56695</v>
      </c>
    </row>
    <row r="118" spans="2:12" ht="12.75" outlineLevel="1">
      <c r="B118" s="431" t="s">
        <v>485</v>
      </c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</row>
    <row r="119" spans="2:12" ht="12.75" outlineLevel="1">
      <c r="B119" s="182" t="s">
        <v>478</v>
      </c>
      <c r="C119" s="156">
        <v>36</v>
      </c>
      <c r="D119" s="156" t="s">
        <v>400</v>
      </c>
      <c r="E119" s="156" t="s">
        <v>317</v>
      </c>
      <c r="F119" s="156" t="s">
        <v>479</v>
      </c>
      <c r="G119" s="119">
        <v>5</v>
      </c>
      <c r="H119" s="119">
        <v>60</v>
      </c>
      <c r="I119" s="119">
        <v>60</v>
      </c>
      <c r="J119" s="157">
        <v>56700</v>
      </c>
      <c r="K119" s="163">
        <f>J119*0.9</f>
        <v>51030</v>
      </c>
      <c r="L119" s="164">
        <f>J119*0.85</f>
        <v>48195</v>
      </c>
    </row>
    <row r="120" spans="2:12" ht="12.75" outlineLevel="1">
      <c r="B120" s="184" t="s">
        <v>482</v>
      </c>
      <c r="C120" s="160">
        <v>57.2</v>
      </c>
      <c r="D120" s="160" t="s">
        <v>405</v>
      </c>
      <c r="E120" s="160" t="s">
        <v>317</v>
      </c>
      <c r="F120" s="160" t="s">
        <v>481</v>
      </c>
      <c r="G120" s="118">
        <v>5</v>
      </c>
      <c r="H120" s="118">
        <v>76</v>
      </c>
      <c r="I120" s="118">
        <v>62</v>
      </c>
      <c r="J120" s="161">
        <v>74500</v>
      </c>
      <c r="K120" s="169">
        <f>J120*0.9</f>
        <v>67050</v>
      </c>
      <c r="L120" s="170">
        <f>J120*0.85</f>
        <v>63325</v>
      </c>
    </row>
    <row r="121" spans="2:12" ht="12.75" outlineLevel="1">
      <c r="B121" s="431" t="s">
        <v>486</v>
      </c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</row>
    <row r="122" spans="2:12" ht="12.75" outlineLevel="1">
      <c r="B122" s="186" t="s">
        <v>487</v>
      </c>
      <c r="C122" s="187">
        <v>19.4</v>
      </c>
      <c r="D122" s="187" t="s">
        <v>411</v>
      </c>
      <c r="E122" s="187" t="s">
        <v>317</v>
      </c>
      <c r="F122" s="187" t="s">
        <v>471</v>
      </c>
      <c r="G122" s="188">
        <v>4.5</v>
      </c>
      <c r="H122" s="188">
        <v>35</v>
      </c>
      <c r="I122" s="188">
        <v>62</v>
      </c>
      <c r="J122" s="189">
        <v>30250</v>
      </c>
      <c r="K122" s="373">
        <f>J122*0.9</f>
        <v>27225</v>
      </c>
      <c r="L122" s="374">
        <f>J122*0.85</f>
        <v>25712.5</v>
      </c>
    </row>
    <row r="123" spans="2:12" ht="12.75" outlineLevel="1">
      <c r="B123" s="431" t="s">
        <v>488</v>
      </c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</row>
    <row r="124" spans="2:12" ht="12.75" outlineLevel="1">
      <c r="B124" s="182" t="s">
        <v>489</v>
      </c>
      <c r="C124" s="156">
        <v>84.5</v>
      </c>
      <c r="D124" s="156" t="s">
        <v>490</v>
      </c>
      <c r="E124" s="156" t="s">
        <v>317</v>
      </c>
      <c r="F124" s="156" t="s">
        <v>491</v>
      </c>
      <c r="G124" s="119">
        <v>6</v>
      </c>
      <c r="H124" s="119">
        <v>110</v>
      </c>
      <c r="I124" s="119">
        <v>65</v>
      </c>
      <c r="J124" s="157">
        <v>57600</v>
      </c>
      <c r="K124" s="163">
        <f>J124*0.9</f>
        <v>51840</v>
      </c>
      <c r="L124" s="164">
        <f>J124*0.85</f>
        <v>48960</v>
      </c>
    </row>
    <row r="125" spans="2:12" ht="12.75" outlineLevel="1">
      <c r="B125" s="183" t="s">
        <v>492</v>
      </c>
      <c r="C125" s="158">
        <v>133</v>
      </c>
      <c r="D125" s="158" t="s">
        <v>493</v>
      </c>
      <c r="E125" s="158" t="s">
        <v>317</v>
      </c>
      <c r="F125" s="158" t="s">
        <v>494</v>
      </c>
      <c r="G125" s="117">
        <v>6</v>
      </c>
      <c r="H125" s="117">
        <v>144</v>
      </c>
      <c r="I125" s="117">
        <v>67</v>
      </c>
      <c r="J125" s="159">
        <v>78200</v>
      </c>
      <c r="K125" s="166">
        <f>J125*0.9</f>
        <v>70380</v>
      </c>
      <c r="L125" s="167">
        <f>J125*0.85</f>
        <v>66470</v>
      </c>
    </row>
    <row r="126" spans="2:12" ht="12.75" outlineLevel="1">
      <c r="B126" s="183" t="s">
        <v>495</v>
      </c>
      <c r="C126" s="158"/>
      <c r="D126" s="158">
        <v>1522</v>
      </c>
      <c r="E126" s="158" t="s">
        <v>317</v>
      </c>
      <c r="F126" s="158"/>
      <c r="G126" s="117"/>
      <c r="H126" s="117"/>
      <c r="I126" s="117"/>
      <c r="J126" s="159">
        <v>48000</v>
      </c>
      <c r="K126" s="166">
        <f>J126*0.9</f>
        <v>43200</v>
      </c>
      <c r="L126" s="167">
        <f>J126*0.85</f>
        <v>40800</v>
      </c>
    </row>
    <row r="127" spans="2:12" ht="12.75" outlineLevel="1">
      <c r="B127" s="184" t="s">
        <v>496</v>
      </c>
      <c r="C127" s="160"/>
      <c r="D127" s="160">
        <v>2026</v>
      </c>
      <c r="E127" s="160" t="s">
        <v>317</v>
      </c>
      <c r="F127" s="160"/>
      <c r="G127" s="118"/>
      <c r="H127" s="118"/>
      <c r="I127" s="118"/>
      <c r="J127" s="161">
        <v>60500</v>
      </c>
      <c r="K127" s="169">
        <f>J127*0.9</f>
        <v>54450</v>
      </c>
      <c r="L127" s="170">
        <f>J127*0.85</f>
        <v>51425</v>
      </c>
    </row>
    <row r="128" spans="2:12" s="147" customFormat="1" ht="27" customHeight="1" outlineLevel="1">
      <c r="B128" s="190" t="s">
        <v>101</v>
      </c>
      <c r="C128" s="190" t="s">
        <v>102</v>
      </c>
      <c r="D128" s="190" t="s">
        <v>341</v>
      </c>
      <c r="E128" s="190" t="s">
        <v>342</v>
      </c>
      <c r="F128" s="190" t="s">
        <v>103</v>
      </c>
      <c r="G128" s="190" t="s">
        <v>354</v>
      </c>
      <c r="H128" s="190" t="s">
        <v>105</v>
      </c>
      <c r="I128" s="190" t="s">
        <v>353</v>
      </c>
      <c r="J128" s="151" t="s">
        <v>356</v>
      </c>
      <c r="K128" s="191" t="s">
        <v>140</v>
      </c>
      <c r="L128" s="154" t="s">
        <v>355</v>
      </c>
    </row>
    <row r="129" spans="2:12" ht="12.75" outlineLevel="1">
      <c r="B129" s="431" t="s">
        <v>497</v>
      </c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</row>
    <row r="130" spans="2:12" ht="12.75" outlineLevel="1">
      <c r="B130" s="182" t="s">
        <v>498</v>
      </c>
      <c r="C130" s="156">
        <v>22</v>
      </c>
      <c r="D130" s="156" t="s">
        <v>499</v>
      </c>
      <c r="E130" s="156" t="s">
        <v>317</v>
      </c>
      <c r="F130" s="156" t="s">
        <v>500</v>
      </c>
      <c r="G130" s="119">
        <v>3</v>
      </c>
      <c r="H130" s="119">
        <v>54</v>
      </c>
      <c r="I130" s="119">
        <v>50</v>
      </c>
      <c r="J130" s="157">
        <v>43200</v>
      </c>
      <c r="K130" s="163">
        <f>J130*0.9</f>
        <v>38880</v>
      </c>
      <c r="L130" s="164">
        <f>J130*0.85</f>
        <v>36720</v>
      </c>
    </row>
    <row r="131" spans="2:12" ht="12.75" outlineLevel="1">
      <c r="B131" s="183" t="s">
        <v>501</v>
      </c>
      <c r="C131" s="158">
        <v>60.4</v>
      </c>
      <c r="D131" s="158" t="s">
        <v>502</v>
      </c>
      <c r="E131" s="158" t="s">
        <v>317</v>
      </c>
      <c r="F131" s="158" t="s">
        <v>503</v>
      </c>
      <c r="G131" s="117">
        <v>3</v>
      </c>
      <c r="H131" s="117">
        <v>116</v>
      </c>
      <c r="I131" s="117">
        <v>53</v>
      </c>
      <c r="J131" s="159">
        <v>65600</v>
      </c>
      <c r="K131" s="166">
        <f>J131*0.9</f>
        <v>59040</v>
      </c>
      <c r="L131" s="167">
        <f>J131*0.85</f>
        <v>55760</v>
      </c>
    </row>
    <row r="132" spans="2:12" ht="12.75" outlineLevel="1">
      <c r="B132" s="183" t="s">
        <v>504</v>
      </c>
      <c r="C132" s="158">
        <v>60.4</v>
      </c>
      <c r="D132" s="158" t="s">
        <v>505</v>
      </c>
      <c r="E132" s="158" t="s">
        <v>317</v>
      </c>
      <c r="F132" s="158" t="s">
        <v>503</v>
      </c>
      <c r="G132" s="117">
        <v>3</v>
      </c>
      <c r="H132" s="117">
        <v>116</v>
      </c>
      <c r="I132" s="117">
        <v>51</v>
      </c>
      <c r="J132" s="159">
        <v>68800</v>
      </c>
      <c r="K132" s="166">
        <f>J132*0.9</f>
        <v>61920</v>
      </c>
      <c r="L132" s="167">
        <f>J132*0.85</f>
        <v>58480</v>
      </c>
    </row>
    <row r="133" spans="2:12" ht="12.75" outlineLevel="1">
      <c r="B133" s="184" t="s">
        <v>506</v>
      </c>
      <c r="C133" s="160">
        <v>28.7</v>
      </c>
      <c r="D133" s="160" t="s">
        <v>436</v>
      </c>
      <c r="E133" s="160" t="s">
        <v>317</v>
      </c>
      <c r="F133" s="160" t="s">
        <v>507</v>
      </c>
      <c r="G133" s="118">
        <v>2.5</v>
      </c>
      <c r="H133" s="118">
        <v>71</v>
      </c>
      <c r="I133" s="118">
        <v>50</v>
      </c>
      <c r="J133" s="161">
        <v>52800</v>
      </c>
      <c r="K133" s="169">
        <f>J133*0.9</f>
        <v>47520</v>
      </c>
      <c r="L133" s="170">
        <f>J133*0.85</f>
        <v>44880</v>
      </c>
    </row>
    <row r="134" spans="2:12" ht="12.75" outlineLevel="1">
      <c r="B134" s="431" t="s">
        <v>508</v>
      </c>
      <c r="C134" s="431"/>
      <c r="D134" s="431"/>
      <c r="E134" s="431"/>
      <c r="F134" s="431"/>
      <c r="G134" s="431"/>
      <c r="H134" s="431"/>
      <c r="I134" s="431"/>
      <c r="J134" s="431"/>
      <c r="K134" s="431"/>
      <c r="L134" s="431"/>
    </row>
    <row r="135" spans="2:12" ht="12.75" outlineLevel="1">
      <c r="B135" s="182" t="s">
        <v>498</v>
      </c>
      <c r="C135" s="156">
        <v>22</v>
      </c>
      <c r="D135" s="156" t="s">
        <v>499</v>
      </c>
      <c r="E135" s="156" t="s">
        <v>317</v>
      </c>
      <c r="F135" s="156" t="s">
        <v>500</v>
      </c>
      <c r="G135" s="119">
        <v>3</v>
      </c>
      <c r="H135" s="119">
        <v>54</v>
      </c>
      <c r="I135" s="119">
        <v>50</v>
      </c>
      <c r="J135" s="157">
        <v>51200</v>
      </c>
      <c r="K135" s="163">
        <f>J135*0.9</f>
        <v>46080</v>
      </c>
      <c r="L135" s="164">
        <f>J135*0.85</f>
        <v>43520</v>
      </c>
    </row>
    <row r="136" spans="2:12" ht="12.75" outlineLevel="1">
      <c r="B136" s="183" t="s">
        <v>501</v>
      </c>
      <c r="C136" s="158">
        <v>60.4</v>
      </c>
      <c r="D136" s="158" t="s">
        <v>502</v>
      </c>
      <c r="E136" s="158" t="s">
        <v>317</v>
      </c>
      <c r="F136" s="158" t="s">
        <v>503</v>
      </c>
      <c r="G136" s="117">
        <v>3</v>
      </c>
      <c r="H136" s="117">
        <v>116</v>
      </c>
      <c r="I136" s="117">
        <v>53</v>
      </c>
      <c r="J136" s="159">
        <v>78000</v>
      </c>
      <c r="K136" s="166">
        <f>J136*0.9</f>
        <v>70200</v>
      </c>
      <c r="L136" s="167">
        <f>J136*0.85</f>
        <v>66300</v>
      </c>
    </row>
    <row r="137" spans="2:12" ht="12.75" outlineLevel="1">
      <c r="B137" s="183" t="s">
        <v>504</v>
      </c>
      <c r="C137" s="158">
        <v>60.4</v>
      </c>
      <c r="D137" s="158" t="s">
        <v>505</v>
      </c>
      <c r="E137" s="158" t="s">
        <v>317</v>
      </c>
      <c r="F137" s="158" t="s">
        <v>503</v>
      </c>
      <c r="G137" s="117">
        <v>3</v>
      </c>
      <c r="H137" s="117">
        <v>116</v>
      </c>
      <c r="I137" s="117">
        <v>51</v>
      </c>
      <c r="J137" s="159">
        <v>82000</v>
      </c>
      <c r="K137" s="166">
        <f>J137*0.9</f>
        <v>73800</v>
      </c>
      <c r="L137" s="167">
        <f>J137*0.85</f>
        <v>69700</v>
      </c>
    </row>
    <row r="138" spans="2:12" ht="12.75" outlineLevel="1">
      <c r="B138" s="184" t="s">
        <v>506</v>
      </c>
      <c r="C138" s="160">
        <v>28.7</v>
      </c>
      <c r="D138" s="160" t="s">
        <v>436</v>
      </c>
      <c r="E138" s="160" t="s">
        <v>317</v>
      </c>
      <c r="F138" s="160" t="s">
        <v>507</v>
      </c>
      <c r="G138" s="118">
        <v>2.5</v>
      </c>
      <c r="H138" s="118">
        <v>71</v>
      </c>
      <c r="I138" s="118">
        <v>50</v>
      </c>
      <c r="J138" s="161">
        <v>63300</v>
      </c>
      <c r="K138" s="169">
        <f>J138*0.9</f>
        <v>56970</v>
      </c>
      <c r="L138" s="170">
        <f>J138*0.85</f>
        <v>53805</v>
      </c>
    </row>
    <row r="139" spans="2:12" ht="12.75" outlineLevel="1">
      <c r="B139" s="431" t="s">
        <v>509</v>
      </c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</row>
    <row r="140" spans="2:12" ht="12.75" outlineLevel="1">
      <c r="B140" s="182" t="s">
        <v>510</v>
      </c>
      <c r="C140" s="156">
        <v>89.5</v>
      </c>
      <c r="D140" s="156" t="s">
        <v>511</v>
      </c>
      <c r="E140" s="156" t="s">
        <v>324</v>
      </c>
      <c r="F140" s="156" t="s">
        <v>512</v>
      </c>
      <c r="G140" s="119">
        <v>7</v>
      </c>
      <c r="H140" s="119">
        <v>85</v>
      </c>
      <c r="I140" s="119">
        <v>65</v>
      </c>
      <c r="J140" s="157">
        <v>58700</v>
      </c>
      <c r="K140" s="163">
        <f>J140*0.9</f>
        <v>52830</v>
      </c>
      <c r="L140" s="164">
        <f>J140*0.85</f>
        <v>49895</v>
      </c>
    </row>
    <row r="141" spans="2:12" ht="12.75" outlineLevel="1">
      <c r="B141" s="184" t="s">
        <v>513</v>
      </c>
      <c r="C141" s="160">
        <v>135</v>
      </c>
      <c r="D141" s="160" t="s">
        <v>514</v>
      </c>
      <c r="E141" s="160" t="s">
        <v>324</v>
      </c>
      <c r="F141" s="160" t="s">
        <v>515</v>
      </c>
      <c r="G141" s="118">
        <v>7</v>
      </c>
      <c r="H141" s="118">
        <v>120</v>
      </c>
      <c r="I141" s="118">
        <v>67</v>
      </c>
      <c r="J141" s="161">
        <v>77200</v>
      </c>
      <c r="K141" s="169">
        <f>J141*0.9</f>
        <v>69480</v>
      </c>
      <c r="L141" s="170">
        <f>J141*0.85</f>
        <v>65620</v>
      </c>
    </row>
    <row r="142" spans="2:12" ht="18.75" customHeight="1" collapsed="1">
      <c r="B142" s="464" t="s">
        <v>516</v>
      </c>
      <c r="C142" s="465"/>
      <c r="D142" s="465"/>
      <c r="E142" s="465"/>
      <c r="F142" s="465"/>
      <c r="G142" s="465"/>
      <c r="H142" s="465"/>
      <c r="I142" s="465"/>
      <c r="J142" s="465"/>
      <c r="K142" s="465"/>
      <c r="L142" s="442"/>
    </row>
    <row r="143" spans="2:12" s="147" customFormat="1" ht="27" customHeight="1" hidden="1" outlineLevel="1">
      <c r="B143" s="190" t="s">
        <v>101</v>
      </c>
      <c r="C143" s="190" t="s">
        <v>102</v>
      </c>
      <c r="D143" s="190" t="s">
        <v>341</v>
      </c>
      <c r="E143" s="190" t="s">
        <v>342</v>
      </c>
      <c r="F143" s="190" t="s">
        <v>103</v>
      </c>
      <c r="G143" s="190" t="s">
        <v>354</v>
      </c>
      <c r="H143" s="190" t="s">
        <v>105</v>
      </c>
      <c r="I143" s="190" t="s">
        <v>353</v>
      </c>
      <c r="J143" s="151" t="s">
        <v>356</v>
      </c>
      <c r="K143" s="191" t="s">
        <v>140</v>
      </c>
      <c r="L143" s="154" t="s">
        <v>355</v>
      </c>
    </row>
    <row r="144" spans="2:12" ht="12.75" hidden="1" outlineLevel="1">
      <c r="B144" s="182" t="s">
        <v>517</v>
      </c>
      <c r="C144" s="156"/>
      <c r="D144" s="156" t="s">
        <v>363</v>
      </c>
      <c r="E144" s="156" t="s">
        <v>317</v>
      </c>
      <c r="F144" s="156" t="s">
        <v>364</v>
      </c>
      <c r="G144" s="119">
        <v>2.5</v>
      </c>
      <c r="H144" s="119">
        <v>14</v>
      </c>
      <c r="I144" s="119">
        <v>52</v>
      </c>
      <c r="J144" s="157">
        <v>11150</v>
      </c>
      <c r="K144" s="163">
        <f>J144*0.9</f>
        <v>10035</v>
      </c>
      <c r="L144" s="164">
        <f>J144*0.85</f>
        <v>9477.5</v>
      </c>
    </row>
    <row r="145" spans="2:12" ht="12.75" hidden="1" outlineLevel="1">
      <c r="B145" s="183" t="s">
        <v>518</v>
      </c>
      <c r="C145" s="158"/>
      <c r="D145" s="158" t="s">
        <v>366</v>
      </c>
      <c r="E145" s="158" t="s">
        <v>317</v>
      </c>
      <c r="F145" s="158" t="s">
        <v>367</v>
      </c>
      <c r="G145" s="117">
        <v>2.5</v>
      </c>
      <c r="H145" s="117">
        <v>16</v>
      </c>
      <c r="I145" s="117">
        <v>53</v>
      </c>
      <c r="J145" s="159">
        <v>14650</v>
      </c>
      <c r="K145" s="166">
        <f aca="true" t="shared" si="12" ref="K145:K167">J145*0.9</f>
        <v>13185</v>
      </c>
      <c r="L145" s="167">
        <f aca="true" t="shared" si="13" ref="L145:L167">J145*0.85</f>
        <v>12452.5</v>
      </c>
    </row>
    <row r="146" spans="2:12" ht="12.75" hidden="1" outlineLevel="1">
      <c r="B146" s="183" t="s">
        <v>519</v>
      </c>
      <c r="C146" s="158"/>
      <c r="D146" s="158" t="s">
        <v>373</v>
      </c>
      <c r="E146" s="158" t="s">
        <v>317</v>
      </c>
      <c r="F146" s="158" t="s">
        <v>374</v>
      </c>
      <c r="G146" s="117">
        <v>3.5</v>
      </c>
      <c r="H146" s="117">
        <v>29</v>
      </c>
      <c r="I146" s="117">
        <v>54</v>
      </c>
      <c r="J146" s="159">
        <v>19450</v>
      </c>
      <c r="K146" s="166">
        <f t="shared" si="12"/>
        <v>17505</v>
      </c>
      <c r="L146" s="167">
        <f t="shared" si="13"/>
        <v>16532.5</v>
      </c>
    </row>
    <row r="147" spans="2:12" ht="12.75" hidden="1" outlineLevel="1">
      <c r="B147" s="183" t="s">
        <v>520</v>
      </c>
      <c r="C147" s="158"/>
      <c r="D147" s="158" t="s">
        <v>371</v>
      </c>
      <c r="E147" s="158" t="s">
        <v>317</v>
      </c>
      <c r="F147" s="158" t="s">
        <v>372</v>
      </c>
      <c r="G147" s="117">
        <v>3.5</v>
      </c>
      <c r="H147" s="117">
        <v>20</v>
      </c>
      <c r="I147" s="117">
        <v>53</v>
      </c>
      <c r="J147" s="159">
        <v>14700</v>
      </c>
      <c r="K147" s="166">
        <f t="shared" si="12"/>
        <v>13230</v>
      </c>
      <c r="L147" s="167">
        <f t="shared" si="13"/>
        <v>12495</v>
      </c>
    </row>
    <row r="148" spans="2:12" ht="12.75" hidden="1" outlineLevel="1">
      <c r="B148" s="183" t="s">
        <v>521</v>
      </c>
      <c r="C148" s="158"/>
      <c r="D148" s="158" t="s">
        <v>377</v>
      </c>
      <c r="E148" s="158" t="s">
        <v>317</v>
      </c>
      <c r="F148" s="158" t="s">
        <v>378</v>
      </c>
      <c r="G148" s="117">
        <v>3.5</v>
      </c>
      <c r="H148" s="117">
        <v>40</v>
      </c>
      <c r="I148" s="117">
        <v>56</v>
      </c>
      <c r="J148" s="159">
        <v>21550</v>
      </c>
      <c r="K148" s="166">
        <f t="shared" si="12"/>
        <v>19395</v>
      </c>
      <c r="L148" s="167">
        <f t="shared" si="13"/>
        <v>18317.5</v>
      </c>
    </row>
    <row r="149" spans="2:12" ht="12.75" hidden="1" outlineLevel="1">
      <c r="B149" s="183" t="s">
        <v>522</v>
      </c>
      <c r="C149" s="158"/>
      <c r="D149" s="158">
        <v>1500</v>
      </c>
      <c r="E149" s="158" t="s">
        <v>317</v>
      </c>
      <c r="F149" s="158"/>
      <c r="G149" s="117"/>
      <c r="H149" s="117"/>
      <c r="I149" s="117"/>
      <c r="J149" s="159">
        <v>41100</v>
      </c>
      <c r="K149" s="166">
        <f t="shared" si="12"/>
        <v>36990</v>
      </c>
      <c r="L149" s="167">
        <f t="shared" si="13"/>
        <v>34935</v>
      </c>
    </row>
    <row r="150" spans="2:12" ht="12.75" hidden="1" outlineLevel="1">
      <c r="B150" s="183" t="s">
        <v>523</v>
      </c>
      <c r="C150" s="158"/>
      <c r="D150" s="158">
        <v>2025</v>
      </c>
      <c r="E150" s="158" t="s">
        <v>317</v>
      </c>
      <c r="F150" s="158"/>
      <c r="G150" s="117"/>
      <c r="H150" s="117"/>
      <c r="I150" s="117"/>
      <c r="J150" s="159">
        <v>57000</v>
      </c>
      <c r="K150" s="166">
        <f t="shared" si="12"/>
        <v>51300</v>
      </c>
      <c r="L150" s="167">
        <f t="shared" si="13"/>
        <v>48450</v>
      </c>
    </row>
    <row r="151" spans="2:12" ht="12.75" hidden="1" outlineLevel="1">
      <c r="B151" s="183" t="s">
        <v>524</v>
      </c>
      <c r="C151" s="158"/>
      <c r="D151" s="158">
        <v>1500</v>
      </c>
      <c r="E151" s="158" t="s">
        <v>317</v>
      </c>
      <c r="F151" s="158"/>
      <c r="G151" s="117"/>
      <c r="H151" s="117"/>
      <c r="I151" s="117"/>
      <c r="J151" s="159">
        <v>48500</v>
      </c>
      <c r="K151" s="166">
        <f t="shared" si="12"/>
        <v>43650</v>
      </c>
      <c r="L151" s="167">
        <f t="shared" si="13"/>
        <v>41225</v>
      </c>
    </row>
    <row r="152" spans="2:12" ht="12.75" hidden="1" outlineLevel="1">
      <c r="B152" s="183" t="s">
        <v>525</v>
      </c>
      <c r="C152" s="158"/>
      <c r="D152" s="158">
        <v>2025</v>
      </c>
      <c r="E152" s="158" t="s">
        <v>317</v>
      </c>
      <c r="F152" s="158"/>
      <c r="G152" s="117"/>
      <c r="H152" s="117"/>
      <c r="I152" s="117"/>
      <c r="J152" s="159">
        <v>67200</v>
      </c>
      <c r="K152" s="166">
        <f t="shared" si="12"/>
        <v>60480</v>
      </c>
      <c r="L152" s="167">
        <f t="shared" si="13"/>
        <v>57120</v>
      </c>
    </row>
    <row r="153" spans="2:12" ht="12.75" hidden="1" outlineLevel="1">
      <c r="B153" s="183" t="s">
        <v>526</v>
      </c>
      <c r="C153" s="158"/>
      <c r="D153" s="158" t="s">
        <v>393</v>
      </c>
      <c r="E153" s="158" t="s">
        <v>317</v>
      </c>
      <c r="F153" s="158" t="s">
        <v>527</v>
      </c>
      <c r="G153" s="117">
        <v>5</v>
      </c>
      <c r="H153" s="117">
        <v>50</v>
      </c>
      <c r="I153" s="117">
        <v>65</v>
      </c>
      <c r="J153" s="159">
        <v>22900</v>
      </c>
      <c r="K153" s="166">
        <f t="shared" si="12"/>
        <v>20610</v>
      </c>
      <c r="L153" s="167">
        <f t="shared" si="13"/>
        <v>19465</v>
      </c>
    </row>
    <row r="154" spans="2:12" ht="12.75" hidden="1" outlineLevel="1">
      <c r="B154" s="183" t="s">
        <v>528</v>
      </c>
      <c r="C154" s="158"/>
      <c r="D154" s="158" t="s">
        <v>383</v>
      </c>
      <c r="E154" s="158" t="s">
        <v>317</v>
      </c>
      <c r="F154" s="158" t="s">
        <v>529</v>
      </c>
      <c r="G154" s="117">
        <v>5</v>
      </c>
      <c r="H154" s="117">
        <v>30</v>
      </c>
      <c r="I154" s="117">
        <v>62</v>
      </c>
      <c r="J154" s="159">
        <v>14800</v>
      </c>
      <c r="K154" s="166">
        <f t="shared" si="12"/>
        <v>13320</v>
      </c>
      <c r="L154" s="167">
        <f t="shared" si="13"/>
        <v>12580</v>
      </c>
    </row>
    <row r="155" spans="2:12" ht="12.75" hidden="1" outlineLevel="1">
      <c r="B155" s="183" t="s">
        <v>530</v>
      </c>
      <c r="C155" s="158"/>
      <c r="D155" s="158" t="s">
        <v>388</v>
      </c>
      <c r="E155" s="158" t="s">
        <v>317</v>
      </c>
      <c r="F155" s="158" t="s">
        <v>531</v>
      </c>
      <c r="G155" s="117">
        <v>5</v>
      </c>
      <c r="H155" s="117">
        <v>36</v>
      </c>
      <c r="I155" s="117">
        <v>64</v>
      </c>
      <c r="J155" s="159">
        <v>18400</v>
      </c>
      <c r="K155" s="166">
        <f t="shared" si="12"/>
        <v>16560</v>
      </c>
      <c r="L155" s="167">
        <f t="shared" si="13"/>
        <v>15640</v>
      </c>
    </row>
    <row r="156" spans="2:12" ht="12.75" hidden="1" outlineLevel="1">
      <c r="B156" s="183" t="s">
        <v>532</v>
      </c>
      <c r="C156" s="158"/>
      <c r="D156" s="158">
        <v>1522</v>
      </c>
      <c r="E156" s="158" t="s">
        <v>317</v>
      </c>
      <c r="F156" s="158"/>
      <c r="G156" s="117"/>
      <c r="H156" s="117"/>
      <c r="I156" s="117"/>
      <c r="J156" s="159">
        <v>38800</v>
      </c>
      <c r="K156" s="166">
        <f t="shared" si="12"/>
        <v>34920</v>
      </c>
      <c r="L156" s="167">
        <f t="shared" si="13"/>
        <v>32980</v>
      </c>
    </row>
    <row r="157" spans="2:12" ht="12.75" hidden="1" outlineLevel="1">
      <c r="B157" s="183" t="s">
        <v>533</v>
      </c>
      <c r="C157" s="158"/>
      <c r="D157" s="158">
        <v>2026</v>
      </c>
      <c r="E157" s="158" t="s">
        <v>317</v>
      </c>
      <c r="F157" s="158"/>
      <c r="G157" s="117"/>
      <c r="H157" s="117"/>
      <c r="I157" s="117"/>
      <c r="J157" s="159">
        <v>49600</v>
      </c>
      <c r="K157" s="166">
        <f t="shared" si="12"/>
        <v>44640</v>
      </c>
      <c r="L157" s="167">
        <f t="shared" si="13"/>
        <v>42160</v>
      </c>
    </row>
    <row r="158" spans="2:12" ht="12.75" hidden="1" outlineLevel="1">
      <c r="B158" s="183" t="s">
        <v>534</v>
      </c>
      <c r="C158" s="158"/>
      <c r="D158" s="158">
        <v>1100</v>
      </c>
      <c r="E158" s="158" t="s">
        <v>317</v>
      </c>
      <c r="F158" s="158"/>
      <c r="G158" s="117"/>
      <c r="H158" s="117"/>
      <c r="I158" s="117"/>
      <c r="J158" s="159">
        <v>32700</v>
      </c>
      <c r="K158" s="166">
        <f t="shared" si="12"/>
        <v>29430</v>
      </c>
      <c r="L158" s="167">
        <f t="shared" si="13"/>
        <v>27795</v>
      </c>
    </row>
    <row r="159" spans="2:12" ht="12.75" hidden="1" outlineLevel="1">
      <c r="B159" s="183" t="s">
        <v>535</v>
      </c>
      <c r="C159" s="158"/>
      <c r="D159" s="158">
        <v>2050</v>
      </c>
      <c r="E159" s="158" t="s">
        <v>317</v>
      </c>
      <c r="F159" s="158"/>
      <c r="G159" s="117"/>
      <c r="H159" s="117"/>
      <c r="I159" s="117"/>
      <c r="J159" s="159">
        <v>46550</v>
      </c>
      <c r="K159" s="166">
        <f t="shared" si="12"/>
        <v>41895</v>
      </c>
      <c r="L159" s="167">
        <f t="shared" si="13"/>
        <v>39567.5</v>
      </c>
    </row>
    <row r="160" spans="2:12" ht="12.75" hidden="1" outlineLevel="1">
      <c r="B160" s="183" t="s">
        <v>536</v>
      </c>
      <c r="C160" s="158"/>
      <c r="D160" s="158">
        <v>2019</v>
      </c>
      <c r="E160" s="158" t="s">
        <v>317</v>
      </c>
      <c r="F160" s="158"/>
      <c r="G160" s="117"/>
      <c r="H160" s="117"/>
      <c r="I160" s="117"/>
      <c r="J160" s="159">
        <v>38100</v>
      </c>
      <c r="K160" s="166">
        <f t="shared" si="12"/>
        <v>34290</v>
      </c>
      <c r="L160" s="167">
        <f t="shared" si="13"/>
        <v>32385</v>
      </c>
    </row>
    <row r="161" spans="2:12" ht="12.75" hidden="1" outlineLevel="1">
      <c r="B161" s="183" t="s">
        <v>537</v>
      </c>
      <c r="C161" s="158"/>
      <c r="D161" s="158">
        <v>2050</v>
      </c>
      <c r="E161" s="158" t="s">
        <v>317</v>
      </c>
      <c r="F161" s="158"/>
      <c r="G161" s="117"/>
      <c r="H161" s="117"/>
      <c r="I161" s="117"/>
      <c r="J161" s="159">
        <v>47500</v>
      </c>
      <c r="K161" s="166">
        <f t="shared" si="12"/>
        <v>42750</v>
      </c>
      <c r="L161" s="167">
        <f t="shared" si="13"/>
        <v>40375</v>
      </c>
    </row>
    <row r="162" spans="2:12" ht="12.75" hidden="1" outlineLevel="1">
      <c r="B162" s="183" t="s">
        <v>538</v>
      </c>
      <c r="C162" s="158"/>
      <c r="D162" s="158">
        <v>1100</v>
      </c>
      <c r="E162" s="158" t="s">
        <v>317</v>
      </c>
      <c r="F162" s="158"/>
      <c r="G162" s="117"/>
      <c r="H162" s="117"/>
      <c r="I162" s="117"/>
      <c r="J162" s="159">
        <v>36200</v>
      </c>
      <c r="K162" s="166">
        <f t="shared" si="12"/>
        <v>32580</v>
      </c>
      <c r="L162" s="167">
        <f t="shared" si="13"/>
        <v>30770</v>
      </c>
    </row>
    <row r="163" spans="2:12" ht="12.75" hidden="1" outlineLevel="1">
      <c r="B163" s="183" t="s">
        <v>539</v>
      </c>
      <c r="C163" s="158"/>
      <c r="D163" s="158">
        <v>2050</v>
      </c>
      <c r="E163" s="158" t="s">
        <v>317</v>
      </c>
      <c r="F163" s="158"/>
      <c r="G163" s="117"/>
      <c r="H163" s="117"/>
      <c r="I163" s="117"/>
      <c r="J163" s="159">
        <v>51700</v>
      </c>
      <c r="K163" s="166">
        <f t="shared" si="12"/>
        <v>46530</v>
      </c>
      <c r="L163" s="167">
        <f t="shared" si="13"/>
        <v>43945</v>
      </c>
    </row>
    <row r="164" spans="2:12" ht="12.75" hidden="1" outlineLevel="1">
      <c r="B164" s="183" t="s">
        <v>540</v>
      </c>
      <c r="C164" s="158"/>
      <c r="D164" s="158">
        <v>2019</v>
      </c>
      <c r="E164" s="158" t="s">
        <v>317</v>
      </c>
      <c r="F164" s="158"/>
      <c r="G164" s="117"/>
      <c r="H164" s="117"/>
      <c r="I164" s="117"/>
      <c r="J164" s="159">
        <v>42350</v>
      </c>
      <c r="K164" s="166">
        <f t="shared" si="12"/>
        <v>38115</v>
      </c>
      <c r="L164" s="167">
        <f t="shared" si="13"/>
        <v>35997.5</v>
      </c>
    </row>
    <row r="165" spans="2:12" ht="12.75" hidden="1" outlineLevel="1">
      <c r="B165" s="183" t="s">
        <v>541</v>
      </c>
      <c r="C165" s="158"/>
      <c r="D165" s="158">
        <v>2050</v>
      </c>
      <c r="E165" s="158" t="s">
        <v>317</v>
      </c>
      <c r="F165" s="158"/>
      <c r="G165" s="117"/>
      <c r="H165" s="117"/>
      <c r="I165" s="117"/>
      <c r="J165" s="159">
        <v>52800</v>
      </c>
      <c r="K165" s="166">
        <f t="shared" si="12"/>
        <v>47520</v>
      </c>
      <c r="L165" s="167">
        <f t="shared" si="13"/>
        <v>44880</v>
      </c>
    </row>
    <row r="166" spans="2:12" ht="12.75" hidden="1" outlineLevel="1">
      <c r="B166" s="183" t="s">
        <v>542</v>
      </c>
      <c r="C166" s="158"/>
      <c r="D166" s="158" t="s">
        <v>543</v>
      </c>
      <c r="E166" s="158" t="s">
        <v>324</v>
      </c>
      <c r="F166" s="158" t="s">
        <v>544</v>
      </c>
      <c r="G166" s="117">
        <v>7</v>
      </c>
      <c r="H166" s="117">
        <v>72</v>
      </c>
      <c r="I166" s="117">
        <v>65</v>
      </c>
      <c r="J166" s="159">
        <v>44000</v>
      </c>
      <c r="K166" s="166">
        <f t="shared" si="12"/>
        <v>39600</v>
      </c>
      <c r="L166" s="167">
        <f t="shared" si="13"/>
        <v>37400</v>
      </c>
    </row>
    <row r="167" spans="2:12" ht="12.75" hidden="1" outlineLevel="1">
      <c r="B167" s="184" t="s">
        <v>545</v>
      </c>
      <c r="C167" s="160"/>
      <c r="D167" s="160" t="s">
        <v>546</v>
      </c>
      <c r="E167" s="160" t="s">
        <v>324</v>
      </c>
      <c r="F167" s="160" t="s">
        <v>544</v>
      </c>
      <c r="G167" s="118">
        <v>7</v>
      </c>
      <c r="H167" s="118">
        <v>103</v>
      </c>
      <c r="I167" s="118">
        <v>67</v>
      </c>
      <c r="J167" s="161">
        <v>61800</v>
      </c>
      <c r="K167" s="169">
        <f t="shared" si="12"/>
        <v>55620</v>
      </c>
      <c r="L167" s="170">
        <f t="shared" si="13"/>
        <v>52530</v>
      </c>
    </row>
    <row r="168" spans="2:12" ht="18.75" customHeight="1" collapsed="1">
      <c r="B168" s="464" t="s">
        <v>547</v>
      </c>
      <c r="C168" s="465"/>
      <c r="D168" s="465"/>
      <c r="E168" s="465"/>
      <c r="F168" s="465"/>
      <c r="G168" s="465"/>
      <c r="H168" s="465"/>
      <c r="I168" s="465"/>
      <c r="J168" s="465"/>
      <c r="K168" s="465"/>
      <c r="L168" s="442"/>
    </row>
    <row r="169" spans="2:12" s="147" customFormat="1" ht="27" customHeight="1" hidden="1" outlineLevel="1">
      <c r="B169" s="190" t="s">
        <v>101</v>
      </c>
      <c r="C169" s="190" t="s">
        <v>102</v>
      </c>
      <c r="D169" s="190" t="s">
        <v>341</v>
      </c>
      <c r="E169" s="190" t="s">
        <v>342</v>
      </c>
      <c r="F169" s="190" t="s">
        <v>103</v>
      </c>
      <c r="G169" s="190" t="s">
        <v>571</v>
      </c>
      <c r="H169" s="190" t="s">
        <v>105</v>
      </c>
      <c r="I169" s="190" t="s">
        <v>353</v>
      </c>
      <c r="J169" s="151" t="s">
        <v>356</v>
      </c>
      <c r="K169" s="191" t="s">
        <v>140</v>
      </c>
      <c r="L169" s="154" t="s">
        <v>355</v>
      </c>
    </row>
    <row r="170" spans="2:13" s="136" customFormat="1" ht="16.5" customHeight="1" hidden="1" outlineLevel="1">
      <c r="B170" s="431" t="s">
        <v>548</v>
      </c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153"/>
    </row>
    <row r="171" spans="2:12" ht="12" customHeight="1" hidden="1" outlineLevel="1">
      <c r="B171" s="182" t="s">
        <v>549</v>
      </c>
      <c r="C171" s="156">
        <v>2</v>
      </c>
      <c r="D171" s="156"/>
      <c r="E171" s="156" t="s">
        <v>317</v>
      </c>
      <c r="F171" s="156">
        <v>200</v>
      </c>
      <c r="G171" s="119" t="s">
        <v>550</v>
      </c>
      <c r="H171" s="119"/>
      <c r="I171" s="119"/>
      <c r="J171" s="157">
        <v>2780</v>
      </c>
      <c r="K171" s="163">
        <f>J171*0.9</f>
        <v>2502</v>
      </c>
      <c r="L171" s="164">
        <f>J171*0.85</f>
        <v>2363</v>
      </c>
    </row>
    <row r="172" spans="2:12" ht="12.75" hidden="1" outlineLevel="1">
      <c r="B172" s="183" t="s">
        <v>551</v>
      </c>
      <c r="C172" s="158">
        <v>2</v>
      </c>
      <c r="D172" s="158" t="s">
        <v>552</v>
      </c>
      <c r="E172" s="158" t="s">
        <v>317</v>
      </c>
      <c r="F172" s="158">
        <v>100</v>
      </c>
      <c r="G172" s="117" t="s">
        <v>550</v>
      </c>
      <c r="H172" s="117">
        <v>4</v>
      </c>
      <c r="I172" s="117">
        <v>31</v>
      </c>
      <c r="J172" s="159">
        <v>2400</v>
      </c>
      <c r="K172" s="166">
        <f aca="true" t="shared" si="14" ref="K172:K183">J172*0.9</f>
        <v>2160</v>
      </c>
      <c r="L172" s="167">
        <f aca="true" t="shared" si="15" ref="L172:L183">J172*0.85</f>
        <v>2040</v>
      </c>
    </row>
    <row r="173" spans="2:12" ht="12.75" hidden="1" outlineLevel="1">
      <c r="B173" s="183" t="s">
        <v>553</v>
      </c>
      <c r="C173" s="158">
        <v>2</v>
      </c>
      <c r="D173" s="158"/>
      <c r="E173" s="158" t="s">
        <v>317</v>
      </c>
      <c r="F173" s="158">
        <v>100</v>
      </c>
      <c r="G173" s="117" t="s">
        <v>550</v>
      </c>
      <c r="H173" s="117">
        <v>4</v>
      </c>
      <c r="I173" s="117">
        <v>31</v>
      </c>
      <c r="J173" s="159">
        <v>1750</v>
      </c>
      <c r="K173" s="166">
        <f t="shared" si="14"/>
        <v>1575</v>
      </c>
      <c r="L173" s="167">
        <f t="shared" si="15"/>
        <v>1487.5</v>
      </c>
    </row>
    <row r="174" spans="2:12" ht="12.75" customHeight="1" hidden="1" outlineLevel="1">
      <c r="B174" s="183" t="s">
        <v>554</v>
      </c>
      <c r="C174" s="158" t="s">
        <v>340</v>
      </c>
      <c r="D174" s="158"/>
      <c r="E174" s="158" t="s">
        <v>317</v>
      </c>
      <c r="F174" s="158">
        <v>200</v>
      </c>
      <c r="G174" s="117" t="s">
        <v>550</v>
      </c>
      <c r="H174" s="117"/>
      <c r="I174" s="117"/>
      <c r="J174" s="159">
        <v>3410</v>
      </c>
      <c r="K174" s="166">
        <f t="shared" si="14"/>
        <v>3069</v>
      </c>
      <c r="L174" s="167">
        <f t="shared" si="15"/>
        <v>2898.5</v>
      </c>
    </row>
    <row r="175" spans="2:12" ht="12.75" hidden="1" outlineLevel="1">
      <c r="B175" s="183" t="s">
        <v>555</v>
      </c>
      <c r="C175" s="158" t="s">
        <v>340</v>
      </c>
      <c r="D175" s="158" t="s">
        <v>556</v>
      </c>
      <c r="E175" s="158" t="s">
        <v>317</v>
      </c>
      <c r="F175" s="158">
        <v>200</v>
      </c>
      <c r="G175" s="117" t="s">
        <v>550</v>
      </c>
      <c r="H175" s="117">
        <v>6.5</v>
      </c>
      <c r="I175" s="117">
        <v>29</v>
      </c>
      <c r="J175" s="159">
        <v>3290</v>
      </c>
      <c r="K175" s="166">
        <f t="shared" si="14"/>
        <v>2961</v>
      </c>
      <c r="L175" s="167">
        <f t="shared" si="15"/>
        <v>2796.5</v>
      </c>
    </row>
    <row r="176" spans="2:12" ht="12.75" hidden="1" outlineLevel="1">
      <c r="B176" s="183" t="s">
        <v>557</v>
      </c>
      <c r="C176" s="158" t="s">
        <v>558</v>
      </c>
      <c r="D176" s="158" t="s">
        <v>556</v>
      </c>
      <c r="E176" s="158" t="s">
        <v>324</v>
      </c>
      <c r="F176" s="158">
        <v>300</v>
      </c>
      <c r="G176" s="117" t="s">
        <v>550</v>
      </c>
      <c r="H176" s="117">
        <v>6.5</v>
      </c>
      <c r="I176" s="117">
        <v>29</v>
      </c>
      <c r="J176" s="159">
        <v>4270</v>
      </c>
      <c r="K176" s="166">
        <f t="shared" si="14"/>
        <v>3843</v>
      </c>
      <c r="L176" s="167">
        <f t="shared" si="15"/>
        <v>3629.5</v>
      </c>
    </row>
    <row r="177" spans="2:12" ht="12.75" hidden="1" outlineLevel="1">
      <c r="B177" s="183" t="s">
        <v>559</v>
      </c>
      <c r="C177" s="158" t="s">
        <v>558</v>
      </c>
      <c r="D177" s="158" t="s">
        <v>556</v>
      </c>
      <c r="E177" s="158" t="s">
        <v>317</v>
      </c>
      <c r="F177" s="158">
        <v>300</v>
      </c>
      <c r="G177" s="117" t="s">
        <v>550</v>
      </c>
      <c r="H177" s="117">
        <v>6.5</v>
      </c>
      <c r="I177" s="117">
        <v>29</v>
      </c>
      <c r="J177" s="159">
        <v>4270</v>
      </c>
      <c r="K177" s="166">
        <f t="shared" si="14"/>
        <v>3843</v>
      </c>
      <c r="L177" s="167">
        <f t="shared" si="15"/>
        <v>3629.5</v>
      </c>
    </row>
    <row r="178" spans="2:12" ht="12.75" hidden="1" outlineLevel="1">
      <c r="B178" s="183" t="s">
        <v>560</v>
      </c>
      <c r="C178" s="158" t="s">
        <v>561</v>
      </c>
      <c r="D178" s="158" t="s">
        <v>562</v>
      </c>
      <c r="E178" s="158" t="s">
        <v>324</v>
      </c>
      <c r="F178" s="158">
        <v>480</v>
      </c>
      <c r="G178" s="117" t="s">
        <v>550</v>
      </c>
      <c r="H178" s="117">
        <v>12</v>
      </c>
      <c r="I178" s="117">
        <v>42</v>
      </c>
      <c r="J178" s="159">
        <v>5360</v>
      </c>
      <c r="K178" s="166">
        <f t="shared" si="14"/>
        <v>4824</v>
      </c>
      <c r="L178" s="167">
        <f t="shared" si="15"/>
        <v>4556</v>
      </c>
    </row>
    <row r="179" spans="2:12" ht="12.75" hidden="1" outlineLevel="1">
      <c r="B179" s="183" t="s">
        <v>563</v>
      </c>
      <c r="C179" s="158" t="s">
        <v>564</v>
      </c>
      <c r="D179" s="158" t="s">
        <v>562</v>
      </c>
      <c r="E179" s="158" t="s">
        <v>317</v>
      </c>
      <c r="F179" s="158">
        <v>480</v>
      </c>
      <c r="G179" s="117" t="s">
        <v>550</v>
      </c>
      <c r="H179" s="117">
        <v>12</v>
      </c>
      <c r="I179" s="117">
        <v>42</v>
      </c>
      <c r="J179" s="159">
        <v>5360</v>
      </c>
      <c r="K179" s="166">
        <f t="shared" si="14"/>
        <v>4824</v>
      </c>
      <c r="L179" s="167">
        <f t="shared" si="15"/>
        <v>4556</v>
      </c>
    </row>
    <row r="180" spans="2:12" ht="12.75" hidden="1" outlineLevel="1">
      <c r="B180" s="183" t="s">
        <v>565</v>
      </c>
      <c r="C180" s="158" t="s">
        <v>325</v>
      </c>
      <c r="D180" s="158" t="s">
        <v>562</v>
      </c>
      <c r="E180" s="158" t="s">
        <v>324</v>
      </c>
      <c r="F180" s="158">
        <v>720</v>
      </c>
      <c r="G180" s="117" t="s">
        <v>550</v>
      </c>
      <c r="H180" s="117">
        <v>12</v>
      </c>
      <c r="I180" s="117">
        <v>46</v>
      </c>
      <c r="J180" s="159">
        <v>5570</v>
      </c>
      <c r="K180" s="166">
        <f t="shared" si="14"/>
        <v>5013</v>
      </c>
      <c r="L180" s="167">
        <f t="shared" si="15"/>
        <v>4734.5</v>
      </c>
    </row>
    <row r="181" spans="2:12" ht="12.75" hidden="1" outlineLevel="1">
      <c r="B181" s="183" t="s">
        <v>566</v>
      </c>
      <c r="C181" s="158" t="s">
        <v>326</v>
      </c>
      <c r="D181" s="158" t="s">
        <v>567</v>
      </c>
      <c r="E181" s="158" t="s">
        <v>324</v>
      </c>
      <c r="F181" s="158">
        <v>1000</v>
      </c>
      <c r="G181" s="117" t="s">
        <v>550</v>
      </c>
      <c r="H181" s="117">
        <v>16.5</v>
      </c>
      <c r="I181" s="117">
        <v>48</v>
      </c>
      <c r="J181" s="159">
        <v>7060</v>
      </c>
      <c r="K181" s="166">
        <f t="shared" si="14"/>
        <v>6354</v>
      </c>
      <c r="L181" s="167">
        <f t="shared" si="15"/>
        <v>6001</v>
      </c>
    </row>
    <row r="182" spans="2:12" ht="12.75" hidden="1" outlineLevel="1">
      <c r="B182" s="183" t="s">
        <v>568</v>
      </c>
      <c r="C182" s="158" t="s">
        <v>326</v>
      </c>
      <c r="D182" s="158" t="s">
        <v>569</v>
      </c>
      <c r="E182" s="158" t="s">
        <v>324</v>
      </c>
      <c r="F182" s="158">
        <v>1000</v>
      </c>
      <c r="G182" s="117" t="s">
        <v>550</v>
      </c>
      <c r="H182" s="117">
        <v>21.5</v>
      </c>
      <c r="I182" s="117">
        <v>48</v>
      </c>
      <c r="J182" s="159">
        <v>7950</v>
      </c>
      <c r="K182" s="166">
        <f t="shared" si="14"/>
        <v>7155</v>
      </c>
      <c r="L182" s="167">
        <f t="shared" si="15"/>
        <v>6757.5</v>
      </c>
    </row>
    <row r="183" spans="2:12" ht="12.75" hidden="1" outlineLevel="1">
      <c r="B183" s="184" t="s">
        <v>570</v>
      </c>
      <c r="C183" s="160" t="s">
        <v>326</v>
      </c>
      <c r="D183" s="160" t="s">
        <v>569</v>
      </c>
      <c r="E183" s="160" t="s">
        <v>324</v>
      </c>
      <c r="F183" s="160">
        <v>1000</v>
      </c>
      <c r="G183" s="118" t="s">
        <v>550</v>
      </c>
      <c r="H183" s="118">
        <v>21.5</v>
      </c>
      <c r="I183" s="118">
        <v>48</v>
      </c>
      <c r="J183" s="161">
        <v>9190</v>
      </c>
      <c r="K183" s="169">
        <f t="shared" si="14"/>
        <v>8271</v>
      </c>
      <c r="L183" s="170">
        <f t="shared" si="15"/>
        <v>7811.5</v>
      </c>
    </row>
    <row r="184" spans="2:12" s="147" customFormat="1" ht="27" customHeight="1" hidden="1" outlineLevel="1">
      <c r="B184" s="190" t="s">
        <v>101</v>
      </c>
      <c r="C184" s="190" t="s">
        <v>102</v>
      </c>
      <c r="D184" s="190" t="s">
        <v>341</v>
      </c>
      <c r="E184" s="190" t="s">
        <v>342</v>
      </c>
      <c r="F184" s="190" t="s">
        <v>103</v>
      </c>
      <c r="G184" s="190" t="s">
        <v>571</v>
      </c>
      <c r="H184" s="190" t="s">
        <v>105</v>
      </c>
      <c r="I184" s="190" t="s">
        <v>353</v>
      </c>
      <c r="J184" s="151" t="s">
        <v>356</v>
      </c>
      <c r="K184" s="191" t="s">
        <v>140</v>
      </c>
      <c r="L184" s="154" t="s">
        <v>355</v>
      </c>
    </row>
    <row r="185" spans="2:13" s="136" customFormat="1" ht="16.5" customHeight="1" hidden="1" outlineLevel="1">
      <c r="B185" s="431" t="s">
        <v>572</v>
      </c>
      <c r="C185" s="431"/>
      <c r="D185" s="431"/>
      <c r="E185" s="431"/>
      <c r="F185" s="431"/>
      <c r="G185" s="431"/>
      <c r="H185" s="431"/>
      <c r="I185" s="431"/>
      <c r="J185" s="431"/>
      <c r="K185" s="431"/>
      <c r="L185" s="431"/>
      <c r="M185" s="153"/>
    </row>
    <row r="186" spans="2:12" ht="12.75" hidden="1" outlineLevel="1">
      <c r="B186" s="182" t="s">
        <v>573</v>
      </c>
      <c r="C186" s="156" t="s">
        <v>574</v>
      </c>
      <c r="D186" s="156" t="s">
        <v>575</v>
      </c>
      <c r="E186" s="156" t="s">
        <v>324</v>
      </c>
      <c r="F186" s="156">
        <v>2500</v>
      </c>
      <c r="G186" s="119" t="s">
        <v>550</v>
      </c>
      <c r="H186" s="119">
        <v>32</v>
      </c>
      <c r="I186" s="119">
        <v>46</v>
      </c>
      <c r="J186" s="157">
        <v>15600</v>
      </c>
      <c r="K186" s="163">
        <f>J186*0.9</f>
        <v>14040</v>
      </c>
      <c r="L186" s="164">
        <f>J186*0.85</f>
        <v>13260</v>
      </c>
    </row>
    <row r="187" spans="2:12" ht="12.75" hidden="1" outlineLevel="1">
      <c r="B187" s="183" t="s">
        <v>576</v>
      </c>
      <c r="C187" s="158" t="s">
        <v>577</v>
      </c>
      <c r="D187" s="158" t="s">
        <v>575</v>
      </c>
      <c r="E187" s="158" t="s">
        <v>324</v>
      </c>
      <c r="F187" s="158">
        <v>2500</v>
      </c>
      <c r="G187" s="117" t="s">
        <v>550</v>
      </c>
      <c r="H187" s="117">
        <v>32</v>
      </c>
      <c r="I187" s="117">
        <v>46</v>
      </c>
      <c r="J187" s="159">
        <v>16650</v>
      </c>
      <c r="K187" s="163">
        <f aca="true" t="shared" si="16" ref="K187:K194">J187*0.9</f>
        <v>14985</v>
      </c>
      <c r="L187" s="164">
        <f aca="true" t="shared" si="17" ref="L187:L194">J187*0.85</f>
        <v>14152.5</v>
      </c>
    </row>
    <row r="188" spans="2:12" ht="12.75" hidden="1" outlineLevel="1">
      <c r="B188" s="183" t="s">
        <v>578</v>
      </c>
      <c r="C188" s="158" t="s">
        <v>579</v>
      </c>
      <c r="D188" s="158" t="s">
        <v>575</v>
      </c>
      <c r="E188" s="158" t="s">
        <v>324</v>
      </c>
      <c r="F188" s="158">
        <v>2500</v>
      </c>
      <c r="G188" s="117" t="s">
        <v>550</v>
      </c>
      <c r="H188" s="117">
        <v>32</v>
      </c>
      <c r="I188" s="117">
        <v>46</v>
      </c>
      <c r="J188" s="159">
        <v>17600</v>
      </c>
      <c r="K188" s="163">
        <f t="shared" si="16"/>
        <v>15840</v>
      </c>
      <c r="L188" s="164">
        <f t="shared" si="17"/>
        <v>14960</v>
      </c>
    </row>
    <row r="189" spans="2:12" ht="12.75" hidden="1" outlineLevel="1">
      <c r="B189" s="183" t="s">
        <v>580</v>
      </c>
      <c r="C189" s="158" t="s">
        <v>581</v>
      </c>
      <c r="D189" s="158" t="s">
        <v>575</v>
      </c>
      <c r="E189" s="158" t="s">
        <v>324</v>
      </c>
      <c r="F189" s="158">
        <v>2500</v>
      </c>
      <c r="G189" s="117" t="s">
        <v>550</v>
      </c>
      <c r="H189" s="117">
        <v>32</v>
      </c>
      <c r="I189" s="117">
        <v>46</v>
      </c>
      <c r="J189" s="159">
        <v>18600</v>
      </c>
      <c r="K189" s="163">
        <f t="shared" si="16"/>
        <v>16740</v>
      </c>
      <c r="L189" s="164">
        <f t="shared" si="17"/>
        <v>15810</v>
      </c>
    </row>
    <row r="190" spans="2:12" ht="12.75" hidden="1" outlineLevel="1">
      <c r="B190" s="183" t="s">
        <v>582</v>
      </c>
      <c r="C190" s="158" t="s">
        <v>583</v>
      </c>
      <c r="D190" s="158" t="s">
        <v>584</v>
      </c>
      <c r="E190" s="158" t="s">
        <v>324</v>
      </c>
      <c r="F190" s="158">
        <v>6000</v>
      </c>
      <c r="G190" s="117" t="s">
        <v>550</v>
      </c>
      <c r="H190" s="117">
        <v>70</v>
      </c>
      <c r="I190" s="117">
        <v>60</v>
      </c>
      <c r="J190" s="159">
        <v>29700</v>
      </c>
      <c r="K190" s="163">
        <f t="shared" si="16"/>
        <v>26730</v>
      </c>
      <c r="L190" s="164">
        <f t="shared" si="17"/>
        <v>25245</v>
      </c>
    </row>
    <row r="191" spans="2:12" ht="12.75" hidden="1" outlineLevel="1">
      <c r="B191" s="183" t="s">
        <v>585</v>
      </c>
      <c r="C191" s="158" t="s">
        <v>586</v>
      </c>
      <c r="D191" s="158" t="s">
        <v>584</v>
      </c>
      <c r="E191" s="158" t="s">
        <v>324</v>
      </c>
      <c r="F191" s="158">
        <v>6000</v>
      </c>
      <c r="G191" s="117" t="s">
        <v>550</v>
      </c>
      <c r="H191" s="117">
        <v>73</v>
      </c>
      <c r="I191" s="117">
        <v>60</v>
      </c>
      <c r="J191" s="159">
        <v>31500</v>
      </c>
      <c r="K191" s="163">
        <f t="shared" si="16"/>
        <v>28350</v>
      </c>
      <c r="L191" s="164">
        <f t="shared" si="17"/>
        <v>26775</v>
      </c>
    </row>
    <row r="192" spans="2:12" ht="12.75" hidden="1" outlineLevel="1">
      <c r="B192" s="183" t="s">
        <v>587</v>
      </c>
      <c r="C192" s="158" t="s">
        <v>588</v>
      </c>
      <c r="D192" s="158" t="s">
        <v>584</v>
      </c>
      <c r="E192" s="158" t="s">
        <v>324</v>
      </c>
      <c r="F192" s="158">
        <v>6000</v>
      </c>
      <c r="G192" s="117" t="s">
        <v>550</v>
      </c>
      <c r="H192" s="117">
        <v>75</v>
      </c>
      <c r="I192" s="117">
        <v>60</v>
      </c>
      <c r="J192" s="159">
        <v>33300</v>
      </c>
      <c r="K192" s="163">
        <f t="shared" si="16"/>
        <v>29970</v>
      </c>
      <c r="L192" s="164">
        <f t="shared" si="17"/>
        <v>28305</v>
      </c>
    </row>
    <row r="193" spans="2:12" ht="12.75" hidden="1" outlineLevel="1">
      <c r="B193" s="183" t="s">
        <v>589</v>
      </c>
      <c r="C193" s="158" t="s">
        <v>590</v>
      </c>
      <c r="D193" s="158" t="s">
        <v>584</v>
      </c>
      <c r="E193" s="158" t="s">
        <v>324</v>
      </c>
      <c r="F193" s="158">
        <v>6000</v>
      </c>
      <c r="G193" s="117" t="s">
        <v>550</v>
      </c>
      <c r="H193" s="117">
        <v>78</v>
      </c>
      <c r="I193" s="117">
        <v>60</v>
      </c>
      <c r="J193" s="159">
        <v>36400</v>
      </c>
      <c r="K193" s="163">
        <f t="shared" si="16"/>
        <v>32760</v>
      </c>
      <c r="L193" s="164">
        <f t="shared" si="17"/>
        <v>30940</v>
      </c>
    </row>
    <row r="194" spans="2:12" ht="12.75" hidden="1" outlineLevel="1">
      <c r="B194" s="184" t="s">
        <v>591</v>
      </c>
      <c r="C194" s="160" t="s">
        <v>592</v>
      </c>
      <c r="D194" s="160" t="s">
        <v>584</v>
      </c>
      <c r="E194" s="160" t="s">
        <v>324</v>
      </c>
      <c r="F194" s="160">
        <v>6000</v>
      </c>
      <c r="G194" s="118" t="s">
        <v>550</v>
      </c>
      <c r="H194" s="118">
        <v>81</v>
      </c>
      <c r="I194" s="118">
        <v>60</v>
      </c>
      <c r="J194" s="161">
        <v>39300</v>
      </c>
      <c r="K194" s="163">
        <f t="shared" si="16"/>
        <v>35370</v>
      </c>
      <c r="L194" s="164">
        <f t="shared" si="17"/>
        <v>33405</v>
      </c>
    </row>
    <row r="195" spans="2:12" ht="18.75" customHeight="1">
      <c r="B195" s="464" t="s">
        <v>593</v>
      </c>
      <c r="C195" s="465"/>
      <c r="D195" s="465"/>
      <c r="E195" s="465"/>
      <c r="F195" s="465"/>
      <c r="G195" s="465"/>
      <c r="H195" s="465"/>
      <c r="I195" s="465"/>
      <c r="J195" s="465"/>
      <c r="K195" s="465"/>
      <c r="L195" s="442"/>
    </row>
    <row r="196" spans="2:12" s="147" customFormat="1" ht="27" customHeight="1" outlineLevel="1">
      <c r="B196" s="190" t="s">
        <v>101</v>
      </c>
      <c r="C196" s="190" t="s">
        <v>102</v>
      </c>
      <c r="D196" s="190" t="s">
        <v>341</v>
      </c>
      <c r="E196" s="190" t="s">
        <v>342</v>
      </c>
      <c r="F196" s="190" t="s">
        <v>103</v>
      </c>
      <c r="G196" s="190" t="s">
        <v>571</v>
      </c>
      <c r="H196" s="190" t="s">
        <v>105</v>
      </c>
      <c r="I196" s="190" t="s">
        <v>353</v>
      </c>
      <c r="J196" s="151" t="s">
        <v>356</v>
      </c>
      <c r="K196" s="191" t="s">
        <v>140</v>
      </c>
      <c r="L196" s="154" t="s">
        <v>355</v>
      </c>
    </row>
    <row r="197" spans="2:13" s="136" customFormat="1" ht="15.75" customHeight="1" outlineLevel="1">
      <c r="B197" s="431" t="s">
        <v>594</v>
      </c>
      <c r="C197" s="431"/>
      <c r="D197" s="431"/>
      <c r="E197" s="431"/>
      <c r="F197" s="431"/>
      <c r="G197" s="431"/>
      <c r="H197" s="431"/>
      <c r="I197" s="431"/>
      <c r="J197" s="431"/>
      <c r="K197" s="431"/>
      <c r="L197" s="431"/>
      <c r="M197" s="153"/>
    </row>
    <row r="198" spans="2:12" ht="12.75" outlineLevel="1">
      <c r="B198" s="182" t="s">
        <v>595</v>
      </c>
      <c r="C198" s="156">
        <v>10.5</v>
      </c>
      <c r="D198" s="156" t="s">
        <v>596</v>
      </c>
      <c r="E198" s="156" t="s">
        <v>317</v>
      </c>
      <c r="F198" s="156" t="s">
        <v>597</v>
      </c>
      <c r="G198" s="119"/>
      <c r="H198" s="119">
        <v>15</v>
      </c>
      <c r="I198" s="119">
        <v>46</v>
      </c>
      <c r="J198" s="157">
        <v>13850</v>
      </c>
      <c r="K198" s="375">
        <f>J198*0.9</f>
        <v>12465</v>
      </c>
      <c r="L198" s="164">
        <f>J198*0.85</f>
        <v>11772.5</v>
      </c>
    </row>
    <row r="199" spans="2:12" ht="12.75" outlineLevel="1">
      <c r="B199" s="183" t="s">
        <v>598</v>
      </c>
      <c r="C199" s="158">
        <v>14</v>
      </c>
      <c r="D199" s="158" t="s">
        <v>596</v>
      </c>
      <c r="E199" s="158" t="s">
        <v>317</v>
      </c>
      <c r="F199" s="158" t="s">
        <v>599</v>
      </c>
      <c r="G199" s="117"/>
      <c r="H199" s="117">
        <v>16.5</v>
      </c>
      <c r="I199" s="117">
        <v>48</v>
      </c>
      <c r="J199" s="159">
        <v>14800</v>
      </c>
      <c r="K199" s="376">
        <f aca="true" t="shared" si="18" ref="K199:K215">J199*0.9</f>
        <v>13320</v>
      </c>
      <c r="L199" s="167">
        <f aca="true" t="shared" si="19" ref="L199:L215">J199*0.85</f>
        <v>12580</v>
      </c>
    </row>
    <row r="200" spans="2:12" ht="12.75" outlineLevel="1">
      <c r="B200" s="183" t="s">
        <v>600</v>
      </c>
      <c r="C200" s="158">
        <v>23.4</v>
      </c>
      <c r="D200" s="158" t="s">
        <v>601</v>
      </c>
      <c r="E200" s="158" t="s">
        <v>317</v>
      </c>
      <c r="F200" s="158" t="s">
        <v>602</v>
      </c>
      <c r="G200" s="117"/>
      <c r="H200" s="117">
        <v>20.5</v>
      </c>
      <c r="I200" s="117">
        <v>47</v>
      </c>
      <c r="J200" s="159">
        <v>16500</v>
      </c>
      <c r="K200" s="376">
        <f t="shared" si="18"/>
        <v>14850</v>
      </c>
      <c r="L200" s="167">
        <f t="shared" si="19"/>
        <v>14025</v>
      </c>
    </row>
    <row r="201" spans="2:12" ht="12.75" outlineLevel="1">
      <c r="B201" s="183" t="s">
        <v>603</v>
      </c>
      <c r="C201" s="158">
        <v>27.4</v>
      </c>
      <c r="D201" s="158" t="s">
        <v>601</v>
      </c>
      <c r="E201" s="158" t="s">
        <v>317</v>
      </c>
      <c r="F201" s="158" t="s">
        <v>507</v>
      </c>
      <c r="G201" s="117"/>
      <c r="H201" s="117">
        <v>22</v>
      </c>
      <c r="I201" s="117">
        <v>49</v>
      </c>
      <c r="J201" s="159">
        <v>17750</v>
      </c>
      <c r="K201" s="376">
        <f t="shared" si="18"/>
        <v>15975</v>
      </c>
      <c r="L201" s="167">
        <f t="shared" si="19"/>
        <v>15087.5</v>
      </c>
    </row>
    <row r="202" spans="2:12" ht="12.75" outlineLevel="1">
      <c r="B202" s="183" t="s">
        <v>604</v>
      </c>
      <c r="C202" s="158">
        <v>31.4</v>
      </c>
      <c r="D202" s="158" t="s">
        <v>601</v>
      </c>
      <c r="E202" s="158" t="s">
        <v>317</v>
      </c>
      <c r="F202" s="158" t="s">
        <v>605</v>
      </c>
      <c r="G202" s="117"/>
      <c r="H202" s="117">
        <v>22.5</v>
      </c>
      <c r="I202" s="117">
        <v>52</v>
      </c>
      <c r="J202" s="159">
        <v>18200</v>
      </c>
      <c r="K202" s="376">
        <f t="shared" si="18"/>
        <v>16380</v>
      </c>
      <c r="L202" s="167">
        <f t="shared" si="19"/>
        <v>15470</v>
      </c>
    </row>
    <row r="203" spans="2:12" ht="12.75" outlineLevel="1">
      <c r="B203" s="183" t="s">
        <v>606</v>
      </c>
      <c r="C203" s="158"/>
      <c r="D203" s="158"/>
      <c r="E203" s="158"/>
      <c r="F203" s="158"/>
      <c r="G203" s="117"/>
      <c r="H203" s="117"/>
      <c r="I203" s="117"/>
      <c r="J203" s="159">
        <v>22600</v>
      </c>
      <c r="K203" s="376">
        <f t="shared" si="18"/>
        <v>20340</v>
      </c>
      <c r="L203" s="167">
        <f t="shared" si="19"/>
        <v>19210</v>
      </c>
    </row>
    <row r="204" spans="2:12" ht="12.75" outlineLevel="1">
      <c r="B204" s="183" t="s">
        <v>607</v>
      </c>
      <c r="C204" s="158">
        <v>47.4</v>
      </c>
      <c r="D204" s="158" t="s">
        <v>608</v>
      </c>
      <c r="E204" s="158" t="s">
        <v>317</v>
      </c>
      <c r="F204" s="158" t="s">
        <v>609</v>
      </c>
      <c r="G204" s="117"/>
      <c r="H204" s="117">
        <v>39</v>
      </c>
      <c r="I204" s="117">
        <v>56</v>
      </c>
      <c r="J204" s="159">
        <v>29400</v>
      </c>
      <c r="K204" s="376">
        <f t="shared" si="18"/>
        <v>26460</v>
      </c>
      <c r="L204" s="167">
        <f t="shared" si="19"/>
        <v>24990</v>
      </c>
    </row>
    <row r="205" spans="2:12" ht="12.75" outlineLevel="1">
      <c r="B205" s="183" t="s">
        <v>610</v>
      </c>
      <c r="C205" s="158">
        <v>58.5</v>
      </c>
      <c r="D205" s="158" t="s">
        <v>608</v>
      </c>
      <c r="E205" s="158" t="s">
        <v>317</v>
      </c>
      <c r="F205" s="158" t="s">
        <v>611</v>
      </c>
      <c r="G205" s="117"/>
      <c r="H205" s="117">
        <v>39.5</v>
      </c>
      <c r="I205" s="117">
        <v>56</v>
      </c>
      <c r="J205" s="159">
        <v>30450</v>
      </c>
      <c r="K205" s="376">
        <f t="shared" si="18"/>
        <v>27405</v>
      </c>
      <c r="L205" s="167">
        <f t="shared" si="19"/>
        <v>25882.5</v>
      </c>
    </row>
    <row r="206" spans="2:12" ht="12.75" outlineLevel="1">
      <c r="B206" s="183" t="s">
        <v>612</v>
      </c>
      <c r="C206" s="158">
        <v>66.2</v>
      </c>
      <c r="D206" s="158" t="s">
        <v>608</v>
      </c>
      <c r="E206" s="158" t="s">
        <v>317</v>
      </c>
      <c r="F206" s="158" t="s">
        <v>613</v>
      </c>
      <c r="G206" s="117"/>
      <c r="H206" s="117">
        <v>42.5</v>
      </c>
      <c r="I206" s="117">
        <v>60</v>
      </c>
      <c r="J206" s="159">
        <v>30650</v>
      </c>
      <c r="K206" s="376">
        <f t="shared" si="18"/>
        <v>27585</v>
      </c>
      <c r="L206" s="167">
        <f t="shared" si="19"/>
        <v>26052.5</v>
      </c>
    </row>
    <row r="207" spans="2:12" ht="12.75" outlineLevel="1">
      <c r="B207" s="183" t="s">
        <v>614</v>
      </c>
      <c r="C207" s="158">
        <v>17.3</v>
      </c>
      <c r="D207" s="158" t="s">
        <v>596</v>
      </c>
      <c r="E207" s="158" t="s">
        <v>317</v>
      </c>
      <c r="F207" s="158" t="s">
        <v>615</v>
      </c>
      <c r="G207" s="117"/>
      <c r="H207" s="117">
        <v>17</v>
      </c>
      <c r="I207" s="117">
        <v>45</v>
      </c>
      <c r="J207" s="159">
        <v>14600</v>
      </c>
      <c r="K207" s="376">
        <f t="shared" si="18"/>
        <v>13140</v>
      </c>
      <c r="L207" s="167">
        <f t="shared" si="19"/>
        <v>12410</v>
      </c>
    </row>
    <row r="208" spans="2:12" ht="12.75" outlineLevel="1">
      <c r="B208" s="183" t="s">
        <v>616</v>
      </c>
      <c r="C208" s="158">
        <v>22.5</v>
      </c>
      <c r="D208" s="158" t="s">
        <v>596</v>
      </c>
      <c r="E208" s="158" t="s">
        <v>317</v>
      </c>
      <c r="F208" s="158" t="s">
        <v>617</v>
      </c>
      <c r="G208" s="117"/>
      <c r="H208" s="117">
        <v>18.5</v>
      </c>
      <c r="I208" s="117">
        <v>47</v>
      </c>
      <c r="J208" s="159">
        <v>15550</v>
      </c>
      <c r="K208" s="376">
        <f t="shared" si="18"/>
        <v>13995</v>
      </c>
      <c r="L208" s="167">
        <f t="shared" si="19"/>
        <v>13217.5</v>
      </c>
    </row>
    <row r="209" spans="2:12" ht="12.75" outlineLevel="1">
      <c r="B209" s="183" t="s">
        <v>618</v>
      </c>
      <c r="C209" s="158">
        <v>37.6</v>
      </c>
      <c r="D209" s="158" t="s">
        <v>601</v>
      </c>
      <c r="E209" s="158" t="s">
        <v>317</v>
      </c>
      <c r="F209" s="158" t="s">
        <v>619</v>
      </c>
      <c r="G209" s="117"/>
      <c r="H209" s="117">
        <v>24.5</v>
      </c>
      <c r="I209" s="117">
        <v>49</v>
      </c>
      <c r="J209" s="159">
        <v>19750</v>
      </c>
      <c r="K209" s="376">
        <f t="shared" si="18"/>
        <v>17775</v>
      </c>
      <c r="L209" s="167">
        <f t="shared" si="19"/>
        <v>16787.5</v>
      </c>
    </row>
    <row r="210" spans="2:12" ht="12.75" outlineLevel="1">
      <c r="B210" s="183" t="s">
        <v>620</v>
      </c>
      <c r="C210" s="158">
        <v>43</v>
      </c>
      <c r="D210" s="158" t="s">
        <v>601</v>
      </c>
      <c r="E210" s="158" t="s">
        <v>317</v>
      </c>
      <c r="F210" s="158" t="s">
        <v>621</v>
      </c>
      <c r="G210" s="117"/>
      <c r="H210" s="117">
        <v>25</v>
      </c>
      <c r="I210" s="117">
        <v>51</v>
      </c>
      <c r="J210" s="159">
        <v>20200</v>
      </c>
      <c r="K210" s="376">
        <f t="shared" si="18"/>
        <v>18180</v>
      </c>
      <c r="L210" s="167">
        <f t="shared" si="19"/>
        <v>17170</v>
      </c>
    </row>
    <row r="211" spans="2:12" ht="12.75" outlineLevel="1">
      <c r="B211" s="183" t="s">
        <v>622</v>
      </c>
      <c r="C211" s="158"/>
      <c r="D211" s="158"/>
      <c r="E211" s="158"/>
      <c r="F211" s="158"/>
      <c r="G211" s="117"/>
      <c r="H211" s="117"/>
      <c r="I211" s="117"/>
      <c r="J211" s="159">
        <v>29300</v>
      </c>
      <c r="K211" s="376">
        <f t="shared" si="18"/>
        <v>26370</v>
      </c>
      <c r="L211" s="167">
        <f t="shared" si="19"/>
        <v>24905</v>
      </c>
    </row>
    <row r="212" spans="2:12" ht="12.75" outlineLevel="1">
      <c r="B212" s="183" t="s">
        <v>623</v>
      </c>
      <c r="C212" s="158">
        <v>73.4</v>
      </c>
      <c r="D212" s="158" t="s">
        <v>608</v>
      </c>
      <c r="E212" s="158" t="s">
        <v>317</v>
      </c>
      <c r="F212" s="158" t="s">
        <v>624</v>
      </c>
      <c r="G212" s="117"/>
      <c r="H212" s="117">
        <v>45</v>
      </c>
      <c r="I212" s="117">
        <v>53</v>
      </c>
      <c r="J212" s="159">
        <v>33600</v>
      </c>
      <c r="K212" s="376">
        <f t="shared" si="18"/>
        <v>30240</v>
      </c>
      <c r="L212" s="167">
        <f t="shared" si="19"/>
        <v>28560</v>
      </c>
    </row>
    <row r="213" spans="2:12" ht="12.75" outlineLevel="1">
      <c r="B213" s="183" t="s">
        <v>625</v>
      </c>
      <c r="C213" s="158">
        <v>90.9</v>
      </c>
      <c r="D213" s="158" t="s">
        <v>608</v>
      </c>
      <c r="E213" s="158" t="s">
        <v>317</v>
      </c>
      <c r="F213" s="158" t="s">
        <v>626</v>
      </c>
      <c r="G213" s="117"/>
      <c r="H213" s="117">
        <v>45.5</v>
      </c>
      <c r="I213" s="117">
        <v>55</v>
      </c>
      <c r="J213" s="159">
        <v>34400</v>
      </c>
      <c r="K213" s="376">
        <f t="shared" si="18"/>
        <v>30960</v>
      </c>
      <c r="L213" s="167">
        <f t="shared" si="19"/>
        <v>29240</v>
      </c>
    </row>
    <row r="214" spans="2:12" ht="12.75" outlineLevel="1">
      <c r="B214" s="183" t="s">
        <v>627</v>
      </c>
      <c r="C214" s="158">
        <v>102.8</v>
      </c>
      <c r="D214" s="158" t="s">
        <v>608</v>
      </c>
      <c r="E214" s="158" t="s">
        <v>317</v>
      </c>
      <c r="F214" s="158" t="s">
        <v>628</v>
      </c>
      <c r="G214" s="117"/>
      <c r="H214" s="117">
        <v>48.5</v>
      </c>
      <c r="I214" s="117">
        <v>59</v>
      </c>
      <c r="J214" s="159">
        <v>36700</v>
      </c>
      <c r="K214" s="376">
        <f t="shared" si="18"/>
        <v>33030</v>
      </c>
      <c r="L214" s="167">
        <f t="shared" si="19"/>
        <v>31195</v>
      </c>
    </row>
    <row r="215" spans="2:12" ht="12.75" outlineLevel="1">
      <c r="B215" s="184" t="s">
        <v>629</v>
      </c>
      <c r="C215" s="160">
        <v>120</v>
      </c>
      <c r="D215" s="160" t="s">
        <v>608</v>
      </c>
      <c r="E215" s="160" t="s">
        <v>317</v>
      </c>
      <c r="F215" s="160" t="s">
        <v>630</v>
      </c>
      <c r="G215" s="118"/>
      <c r="H215" s="118">
        <v>50</v>
      </c>
      <c r="I215" s="118">
        <v>61</v>
      </c>
      <c r="J215" s="161">
        <v>38650</v>
      </c>
      <c r="K215" s="377">
        <f t="shared" si="18"/>
        <v>34785</v>
      </c>
      <c r="L215" s="170">
        <f t="shared" si="19"/>
        <v>32852.5</v>
      </c>
    </row>
    <row r="216" spans="2:12" ht="18.75" customHeight="1" collapsed="1">
      <c r="B216" s="464" t="s">
        <v>632</v>
      </c>
      <c r="C216" s="465"/>
      <c r="D216" s="465"/>
      <c r="E216" s="465"/>
      <c r="F216" s="465"/>
      <c r="G216" s="465"/>
      <c r="H216" s="465"/>
      <c r="I216" s="465"/>
      <c r="J216" s="465"/>
      <c r="K216" s="465"/>
      <c r="L216" s="442"/>
    </row>
    <row r="217" spans="2:12" s="147" customFormat="1" ht="27" customHeight="1" hidden="1" outlineLevel="1">
      <c r="B217" s="190" t="s">
        <v>101</v>
      </c>
      <c r="C217" s="190" t="s">
        <v>102</v>
      </c>
      <c r="D217" s="190" t="s">
        <v>647</v>
      </c>
      <c r="E217" s="190" t="s">
        <v>342</v>
      </c>
      <c r="F217" s="190" t="s">
        <v>103</v>
      </c>
      <c r="G217" s="190" t="s">
        <v>648</v>
      </c>
      <c r="H217" s="190" t="s">
        <v>105</v>
      </c>
      <c r="I217" s="190" t="s">
        <v>649</v>
      </c>
      <c r="J217" s="151" t="s">
        <v>356</v>
      </c>
      <c r="K217" s="191" t="s">
        <v>140</v>
      </c>
      <c r="L217" s="154" t="s">
        <v>355</v>
      </c>
    </row>
    <row r="218" spans="2:13" s="136" customFormat="1" ht="16.5" customHeight="1" hidden="1" outlineLevel="1">
      <c r="B218" s="431" t="s">
        <v>631</v>
      </c>
      <c r="C218" s="431"/>
      <c r="D218" s="431"/>
      <c r="E218" s="431"/>
      <c r="F218" s="431"/>
      <c r="G218" s="431"/>
      <c r="H218" s="431"/>
      <c r="I218" s="431"/>
      <c r="J218" s="431"/>
      <c r="K218" s="431"/>
      <c r="L218" s="431"/>
      <c r="M218" s="153"/>
    </row>
    <row r="219" spans="2:12" ht="12.75" hidden="1" outlineLevel="1">
      <c r="B219" s="182" t="s">
        <v>633</v>
      </c>
      <c r="C219" s="156">
        <v>6</v>
      </c>
      <c r="D219" s="156" t="s">
        <v>634</v>
      </c>
      <c r="E219" s="156" t="s">
        <v>324</v>
      </c>
      <c r="F219" s="156">
        <v>400</v>
      </c>
      <c r="G219" s="119">
        <v>45</v>
      </c>
      <c r="H219" s="119">
        <v>11.5</v>
      </c>
      <c r="I219" s="119" t="s">
        <v>635</v>
      </c>
      <c r="J219" s="157">
        <v>6380</v>
      </c>
      <c r="K219" s="163">
        <f aca="true" t="shared" si="20" ref="K219:K224">J219*0.9</f>
        <v>5742</v>
      </c>
      <c r="L219" s="164">
        <f>J219*0.85</f>
        <v>5423</v>
      </c>
    </row>
    <row r="220" spans="2:12" ht="12.75" hidden="1" outlineLevel="1">
      <c r="B220" s="183" t="s">
        <v>636</v>
      </c>
      <c r="C220" s="158">
        <v>9</v>
      </c>
      <c r="D220" s="158" t="s">
        <v>634</v>
      </c>
      <c r="E220" s="158" t="s">
        <v>324</v>
      </c>
      <c r="F220" s="158">
        <v>600</v>
      </c>
      <c r="G220" s="117">
        <v>45</v>
      </c>
      <c r="H220" s="117">
        <v>13.5</v>
      </c>
      <c r="I220" s="117" t="s">
        <v>637</v>
      </c>
      <c r="J220" s="159">
        <v>7300</v>
      </c>
      <c r="K220" s="166">
        <f t="shared" si="20"/>
        <v>6570</v>
      </c>
      <c r="L220" s="167">
        <f>J220*0.75</f>
        <v>5475</v>
      </c>
    </row>
    <row r="221" spans="2:12" ht="12.75" hidden="1" outlineLevel="1">
      <c r="B221" s="183" t="s">
        <v>638</v>
      </c>
      <c r="C221" s="158">
        <v>12</v>
      </c>
      <c r="D221" s="158" t="s">
        <v>634</v>
      </c>
      <c r="E221" s="158" t="s">
        <v>324</v>
      </c>
      <c r="F221" s="158">
        <v>850</v>
      </c>
      <c r="G221" s="117">
        <v>42</v>
      </c>
      <c r="H221" s="117">
        <v>15</v>
      </c>
      <c r="I221" s="117" t="s">
        <v>639</v>
      </c>
      <c r="J221" s="159">
        <v>7925</v>
      </c>
      <c r="K221" s="166">
        <f t="shared" si="20"/>
        <v>7132.5</v>
      </c>
      <c r="L221" s="167">
        <f>J221*0.75</f>
        <v>5943.75</v>
      </c>
    </row>
    <row r="222" spans="2:12" ht="12.75" hidden="1" outlineLevel="1">
      <c r="B222" s="183" t="s">
        <v>640</v>
      </c>
      <c r="C222" s="158">
        <v>18</v>
      </c>
      <c r="D222" s="158" t="s">
        <v>641</v>
      </c>
      <c r="E222" s="158" t="s">
        <v>324</v>
      </c>
      <c r="F222" s="158">
        <v>1250</v>
      </c>
      <c r="G222" s="117">
        <v>43</v>
      </c>
      <c r="H222" s="117">
        <v>22</v>
      </c>
      <c r="I222" s="117" t="s">
        <v>642</v>
      </c>
      <c r="J222" s="159">
        <v>8965</v>
      </c>
      <c r="K222" s="166">
        <f t="shared" si="20"/>
        <v>8068.5</v>
      </c>
      <c r="L222" s="167">
        <f>J222*0.75</f>
        <v>6723.75</v>
      </c>
    </row>
    <row r="223" spans="2:12" ht="12.75" hidden="1" outlineLevel="1">
      <c r="B223" s="183" t="s">
        <v>643</v>
      </c>
      <c r="C223" s="158">
        <v>24</v>
      </c>
      <c r="D223" s="158" t="s">
        <v>641</v>
      </c>
      <c r="E223" s="158" t="s">
        <v>324</v>
      </c>
      <c r="F223" s="158">
        <v>1700</v>
      </c>
      <c r="G223" s="117">
        <v>42</v>
      </c>
      <c r="H223" s="117">
        <v>26</v>
      </c>
      <c r="I223" s="117" t="s">
        <v>644</v>
      </c>
      <c r="J223" s="159">
        <v>10065</v>
      </c>
      <c r="K223" s="166">
        <f t="shared" si="20"/>
        <v>9058.5</v>
      </c>
      <c r="L223" s="167">
        <f>J223*0.75</f>
        <v>7548.75</v>
      </c>
    </row>
    <row r="224" spans="2:12" ht="12.75" hidden="1" outlineLevel="1">
      <c r="B224" s="184" t="s">
        <v>645</v>
      </c>
      <c r="C224" s="160">
        <v>30</v>
      </c>
      <c r="D224" s="160" t="s">
        <v>641</v>
      </c>
      <c r="E224" s="160" t="s">
        <v>324</v>
      </c>
      <c r="F224" s="160">
        <v>2100</v>
      </c>
      <c r="G224" s="118">
        <v>43</v>
      </c>
      <c r="H224" s="118">
        <v>30</v>
      </c>
      <c r="I224" s="118" t="s">
        <v>646</v>
      </c>
      <c r="J224" s="161">
        <v>10760</v>
      </c>
      <c r="K224" s="169">
        <f t="shared" si="20"/>
        <v>9684</v>
      </c>
      <c r="L224" s="170">
        <f>J224*0.75</f>
        <v>8070</v>
      </c>
    </row>
    <row r="225" spans="2:12" ht="18.75" customHeight="1" collapsed="1">
      <c r="B225" s="464" t="s">
        <v>650</v>
      </c>
      <c r="C225" s="465"/>
      <c r="D225" s="465"/>
      <c r="E225" s="465"/>
      <c r="F225" s="465"/>
      <c r="G225" s="465"/>
      <c r="H225" s="465"/>
      <c r="I225" s="465"/>
      <c r="J225" s="465"/>
      <c r="K225" s="465"/>
      <c r="L225" s="442"/>
    </row>
    <row r="226" spans="2:12" s="147" customFormat="1" ht="27" customHeight="1" hidden="1" outlineLevel="1">
      <c r="B226" s="428" t="s">
        <v>101</v>
      </c>
      <c r="C226" s="429"/>
      <c r="D226" s="429"/>
      <c r="E226" s="429"/>
      <c r="F226" s="429"/>
      <c r="G226" s="429"/>
      <c r="H226" s="429"/>
      <c r="I226" s="430"/>
      <c r="J226" s="151" t="s">
        <v>356</v>
      </c>
      <c r="K226" s="191" t="s">
        <v>140</v>
      </c>
      <c r="L226" s="154" t="s">
        <v>355</v>
      </c>
    </row>
    <row r="227" spans="2:12" ht="12.75" hidden="1" outlineLevel="1">
      <c r="B227" s="426" t="s">
        <v>651</v>
      </c>
      <c r="C227" s="427"/>
      <c r="D227" s="427"/>
      <c r="E227" s="427"/>
      <c r="F227" s="427"/>
      <c r="G227" s="427"/>
      <c r="H227" s="427"/>
      <c r="I227" s="427"/>
      <c r="J227" s="195">
        <v>14550</v>
      </c>
      <c r="K227" s="378">
        <f>J227*0.9</f>
        <v>13095</v>
      </c>
      <c r="L227" s="164">
        <f>J227*0.85</f>
        <v>12367.5</v>
      </c>
    </row>
    <row r="228" spans="2:12" ht="12.75" hidden="1" outlineLevel="1">
      <c r="B228" s="458" t="s">
        <v>652</v>
      </c>
      <c r="C228" s="459"/>
      <c r="D228" s="459"/>
      <c r="E228" s="459"/>
      <c r="F228" s="459"/>
      <c r="G228" s="459"/>
      <c r="H228" s="459"/>
      <c r="I228" s="459"/>
      <c r="J228" s="196">
        <v>15550</v>
      </c>
      <c r="K228" s="378">
        <f>J228*0.9</f>
        <v>13995</v>
      </c>
      <c r="L228" s="164">
        <f aca="true" t="shared" si="21" ref="L228:L242">J228*0.85</f>
        <v>13217.5</v>
      </c>
    </row>
    <row r="229" spans="2:12" ht="12.75" hidden="1" outlineLevel="1">
      <c r="B229" s="458" t="s">
        <v>653</v>
      </c>
      <c r="C229" s="459"/>
      <c r="D229" s="459"/>
      <c r="E229" s="459"/>
      <c r="F229" s="459"/>
      <c r="G229" s="459"/>
      <c r="H229" s="459"/>
      <c r="I229" s="459"/>
      <c r="J229" s="196">
        <v>17300</v>
      </c>
      <c r="K229" s="378">
        <f aca="true" t="shared" si="22" ref="K229:K242">J229*0.9</f>
        <v>15570</v>
      </c>
      <c r="L229" s="164">
        <f t="shared" si="21"/>
        <v>14705</v>
      </c>
    </row>
    <row r="230" spans="2:12" ht="12.75" hidden="1" outlineLevel="1">
      <c r="B230" s="458" t="s">
        <v>654</v>
      </c>
      <c r="C230" s="459"/>
      <c r="D230" s="459"/>
      <c r="E230" s="459"/>
      <c r="F230" s="459"/>
      <c r="G230" s="459"/>
      <c r="H230" s="459"/>
      <c r="I230" s="459"/>
      <c r="J230" s="196">
        <v>18650</v>
      </c>
      <c r="K230" s="378">
        <f t="shared" si="22"/>
        <v>16785</v>
      </c>
      <c r="L230" s="164">
        <f t="shared" si="21"/>
        <v>15852.5</v>
      </c>
    </row>
    <row r="231" spans="2:12" ht="12.75" hidden="1" outlineLevel="1">
      <c r="B231" s="458" t="s">
        <v>655</v>
      </c>
      <c r="C231" s="459"/>
      <c r="D231" s="459"/>
      <c r="E231" s="459"/>
      <c r="F231" s="459"/>
      <c r="G231" s="459"/>
      <c r="H231" s="459"/>
      <c r="I231" s="459"/>
      <c r="J231" s="196">
        <v>19100</v>
      </c>
      <c r="K231" s="378">
        <f t="shared" si="22"/>
        <v>17190</v>
      </c>
      <c r="L231" s="164">
        <f t="shared" si="21"/>
        <v>16235</v>
      </c>
    </row>
    <row r="232" spans="2:12" ht="12.75" hidden="1" outlineLevel="1">
      <c r="B232" s="458" t="s">
        <v>656</v>
      </c>
      <c r="C232" s="459"/>
      <c r="D232" s="459"/>
      <c r="E232" s="459"/>
      <c r="F232" s="459"/>
      <c r="G232" s="459"/>
      <c r="H232" s="459"/>
      <c r="I232" s="459"/>
      <c r="J232" s="196">
        <v>29100</v>
      </c>
      <c r="K232" s="378">
        <f t="shared" si="22"/>
        <v>26190</v>
      </c>
      <c r="L232" s="164">
        <f t="shared" si="21"/>
        <v>24735</v>
      </c>
    </row>
    <row r="233" spans="2:12" ht="12.75" hidden="1" outlineLevel="1">
      <c r="B233" s="458" t="s">
        <v>657</v>
      </c>
      <c r="C233" s="459"/>
      <c r="D233" s="459"/>
      <c r="E233" s="459"/>
      <c r="F233" s="459"/>
      <c r="G233" s="459"/>
      <c r="H233" s="459"/>
      <c r="I233" s="459"/>
      <c r="J233" s="196">
        <v>30200</v>
      </c>
      <c r="K233" s="378">
        <f t="shared" si="22"/>
        <v>27180</v>
      </c>
      <c r="L233" s="164">
        <f t="shared" si="21"/>
        <v>25670</v>
      </c>
    </row>
    <row r="234" spans="2:12" ht="12.75" hidden="1" outlineLevel="1">
      <c r="B234" s="458" t="s">
        <v>658</v>
      </c>
      <c r="C234" s="459"/>
      <c r="D234" s="459"/>
      <c r="E234" s="459"/>
      <c r="F234" s="459"/>
      <c r="G234" s="459"/>
      <c r="H234" s="459"/>
      <c r="I234" s="459"/>
      <c r="J234" s="196">
        <v>32200</v>
      </c>
      <c r="K234" s="378">
        <f t="shared" si="22"/>
        <v>28980</v>
      </c>
      <c r="L234" s="164">
        <f t="shared" si="21"/>
        <v>27370</v>
      </c>
    </row>
    <row r="235" spans="2:12" ht="12.75" hidden="1" outlineLevel="1">
      <c r="B235" s="458" t="s">
        <v>659</v>
      </c>
      <c r="C235" s="459"/>
      <c r="D235" s="459"/>
      <c r="E235" s="459"/>
      <c r="F235" s="459"/>
      <c r="G235" s="459"/>
      <c r="H235" s="459"/>
      <c r="I235" s="459"/>
      <c r="J235" s="196">
        <v>15350</v>
      </c>
      <c r="K235" s="378">
        <f t="shared" si="22"/>
        <v>13815</v>
      </c>
      <c r="L235" s="164">
        <f t="shared" si="21"/>
        <v>13047.5</v>
      </c>
    </row>
    <row r="236" spans="2:12" ht="12.75" hidden="1" outlineLevel="1">
      <c r="B236" s="458" t="s">
        <v>660</v>
      </c>
      <c r="C236" s="459"/>
      <c r="D236" s="459"/>
      <c r="E236" s="459"/>
      <c r="F236" s="459"/>
      <c r="G236" s="459"/>
      <c r="H236" s="459"/>
      <c r="I236" s="459"/>
      <c r="J236" s="196">
        <v>16300</v>
      </c>
      <c r="K236" s="378">
        <f t="shared" si="22"/>
        <v>14670</v>
      </c>
      <c r="L236" s="164">
        <f t="shared" si="21"/>
        <v>13855</v>
      </c>
    </row>
    <row r="237" spans="2:12" ht="12.75" hidden="1" outlineLevel="1">
      <c r="B237" s="458" t="s">
        <v>654</v>
      </c>
      <c r="C237" s="459"/>
      <c r="D237" s="459"/>
      <c r="E237" s="459"/>
      <c r="F237" s="459"/>
      <c r="G237" s="459"/>
      <c r="H237" s="459"/>
      <c r="I237" s="459"/>
      <c r="J237" s="196">
        <v>19650</v>
      </c>
      <c r="K237" s="378">
        <f t="shared" si="22"/>
        <v>17685</v>
      </c>
      <c r="L237" s="164">
        <f t="shared" si="21"/>
        <v>16702.5</v>
      </c>
    </row>
    <row r="238" spans="2:12" ht="12.75" hidden="1" outlineLevel="1">
      <c r="B238" s="458" t="s">
        <v>661</v>
      </c>
      <c r="C238" s="459"/>
      <c r="D238" s="459"/>
      <c r="E238" s="459"/>
      <c r="F238" s="459"/>
      <c r="G238" s="459"/>
      <c r="H238" s="459"/>
      <c r="I238" s="459"/>
      <c r="J238" s="196">
        <v>20300</v>
      </c>
      <c r="K238" s="378">
        <f t="shared" si="22"/>
        <v>18270</v>
      </c>
      <c r="L238" s="164">
        <f t="shared" si="21"/>
        <v>17255</v>
      </c>
    </row>
    <row r="239" spans="2:12" ht="12.75" hidden="1" outlineLevel="1">
      <c r="B239" s="458" t="s">
        <v>661</v>
      </c>
      <c r="C239" s="459"/>
      <c r="D239" s="459"/>
      <c r="E239" s="459"/>
      <c r="F239" s="459"/>
      <c r="G239" s="459"/>
      <c r="H239" s="459"/>
      <c r="I239" s="459"/>
      <c r="J239" s="196">
        <v>34950</v>
      </c>
      <c r="K239" s="378">
        <f t="shared" si="22"/>
        <v>31455</v>
      </c>
      <c r="L239" s="164">
        <f t="shared" si="21"/>
        <v>29707.5</v>
      </c>
    </row>
    <row r="240" spans="2:12" ht="12.75" hidden="1" outlineLevel="1">
      <c r="B240" s="458" t="s">
        <v>662</v>
      </c>
      <c r="C240" s="459"/>
      <c r="D240" s="459"/>
      <c r="E240" s="459"/>
      <c r="F240" s="459"/>
      <c r="G240" s="459"/>
      <c r="H240" s="459"/>
      <c r="I240" s="459"/>
      <c r="J240" s="196">
        <v>36850</v>
      </c>
      <c r="K240" s="378">
        <f t="shared" si="22"/>
        <v>33165</v>
      </c>
      <c r="L240" s="164">
        <f t="shared" si="21"/>
        <v>31322.5</v>
      </c>
    </row>
    <row r="241" spans="2:12" ht="12.75" hidden="1" outlineLevel="1">
      <c r="B241" s="458" t="s">
        <v>663</v>
      </c>
      <c r="C241" s="459"/>
      <c r="D241" s="459"/>
      <c r="E241" s="459"/>
      <c r="F241" s="459"/>
      <c r="G241" s="459"/>
      <c r="H241" s="459"/>
      <c r="I241" s="459"/>
      <c r="J241" s="196">
        <v>39250</v>
      </c>
      <c r="K241" s="378">
        <f t="shared" si="22"/>
        <v>35325</v>
      </c>
      <c r="L241" s="164">
        <f t="shared" si="21"/>
        <v>33362.5</v>
      </c>
    </row>
    <row r="242" spans="2:12" ht="12.75" hidden="1" outlineLevel="1">
      <c r="B242" s="440" t="s">
        <v>664</v>
      </c>
      <c r="C242" s="441"/>
      <c r="D242" s="441"/>
      <c r="E242" s="441"/>
      <c r="F242" s="441"/>
      <c r="G242" s="441"/>
      <c r="H242" s="441"/>
      <c r="I242" s="441"/>
      <c r="J242" s="197">
        <v>39900</v>
      </c>
      <c r="K242" s="378">
        <f t="shared" si="22"/>
        <v>35910</v>
      </c>
      <c r="L242" s="164">
        <f t="shared" si="21"/>
        <v>33915</v>
      </c>
    </row>
    <row r="243" spans="2:12" ht="18.75" customHeight="1" collapsed="1">
      <c r="B243" s="464" t="s">
        <v>665</v>
      </c>
      <c r="C243" s="465"/>
      <c r="D243" s="465"/>
      <c r="E243" s="465"/>
      <c r="F243" s="465"/>
      <c r="G243" s="465"/>
      <c r="H243" s="465"/>
      <c r="I243" s="465"/>
      <c r="J243" s="465"/>
      <c r="K243" s="465"/>
      <c r="L243" s="442"/>
    </row>
    <row r="244" spans="2:12" s="147" customFormat="1" ht="27" customHeight="1" hidden="1" outlineLevel="1">
      <c r="B244" s="428" t="s">
        <v>101</v>
      </c>
      <c r="C244" s="429"/>
      <c r="D244" s="429"/>
      <c r="E244" s="429"/>
      <c r="F244" s="429"/>
      <c r="G244" s="429"/>
      <c r="H244" s="429"/>
      <c r="I244" s="430"/>
      <c r="J244" s="151" t="s">
        <v>356</v>
      </c>
      <c r="K244" s="191" t="s">
        <v>140</v>
      </c>
      <c r="L244" s="154" t="s">
        <v>355</v>
      </c>
    </row>
    <row r="245" spans="2:12" ht="12.75" hidden="1" outlineLevel="1">
      <c r="B245" s="426" t="s">
        <v>666</v>
      </c>
      <c r="C245" s="427"/>
      <c r="D245" s="427"/>
      <c r="E245" s="427"/>
      <c r="F245" s="427"/>
      <c r="G245" s="427"/>
      <c r="H245" s="427"/>
      <c r="I245" s="427"/>
      <c r="J245" s="195">
        <v>19800</v>
      </c>
      <c r="K245" s="379">
        <f aca="true" t="shared" si="23" ref="K245:K250">J245*0.96</f>
        <v>19008</v>
      </c>
      <c r="L245" s="198" t="s">
        <v>254</v>
      </c>
    </row>
    <row r="246" spans="2:12" ht="12.75" hidden="1" outlineLevel="1">
      <c r="B246" s="458" t="s">
        <v>667</v>
      </c>
      <c r="C246" s="459"/>
      <c r="D246" s="459"/>
      <c r="E246" s="459"/>
      <c r="F246" s="459"/>
      <c r="G246" s="459"/>
      <c r="H246" s="459"/>
      <c r="I246" s="459"/>
      <c r="J246" s="196">
        <v>27700</v>
      </c>
      <c r="K246" s="380">
        <f t="shared" si="23"/>
        <v>26592</v>
      </c>
      <c r="L246" s="199" t="s">
        <v>254</v>
      </c>
    </row>
    <row r="247" spans="2:12" ht="12.75" hidden="1" outlineLevel="1">
      <c r="B247" s="458" t="s">
        <v>668</v>
      </c>
      <c r="C247" s="459"/>
      <c r="D247" s="459"/>
      <c r="E247" s="459"/>
      <c r="F247" s="459"/>
      <c r="G247" s="459"/>
      <c r="H247" s="459"/>
      <c r="I247" s="459"/>
      <c r="J247" s="196">
        <v>31900</v>
      </c>
      <c r="K247" s="380">
        <f t="shared" si="23"/>
        <v>30624</v>
      </c>
      <c r="L247" s="199" t="s">
        <v>254</v>
      </c>
    </row>
    <row r="248" spans="2:12" ht="12.75" hidden="1" outlineLevel="1">
      <c r="B248" s="458" t="s">
        <v>669</v>
      </c>
      <c r="C248" s="459"/>
      <c r="D248" s="459"/>
      <c r="E248" s="459"/>
      <c r="F248" s="459"/>
      <c r="G248" s="459"/>
      <c r="H248" s="459"/>
      <c r="I248" s="459"/>
      <c r="J248" s="196">
        <v>13100</v>
      </c>
      <c r="K248" s="380">
        <f t="shared" si="23"/>
        <v>12576</v>
      </c>
      <c r="L248" s="199" t="s">
        <v>254</v>
      </c>
    </row>
    <row r="249" spans="2:12" ht="12.75" hidden="1" outlineLevel="1">
      <c r="B249" s="458" t="s">
        <v>670</v>
      </c>
      <c r="C249" s="459"/>
      <c r="D249" s="459"/>
      <c r="E249" s="459"/>
      <c r="F249" s="459"/>
      <c r="G249" s="459"/>
      <c r="H249" s="459"/>
      <c r="I249" s="459"/>
      <c r="J249" s="196">
        <v>18600</v>
      </c>
      <c r="K249" s="380">
        <f t="shared" si="23"/>
        <v>17856</v>
      </c>
      <c r="L249" s="199" t="s">
        <v>254</v>
      </c>
    </row>
    <row r="250" spans="2:12" ht="12.75" hidden="1" outlineLevel="1">
      <c r="B250" s="440" t="s">
        <v>671</v>
      </c>
      <c r="C250" s="441"/>
      <c r="D250" s="441"/>
      <c r="E250" s="441"/>
      <c r="F250" s="441"/>
      <c r="G250" s="441"/>
      <c r="H250" s="441"/>
      <c r="I250" s="441"/>
      <c r="J250" s="197">
        <v>20700</v>
      </c>
      <c r="K250" s="381">
        <f t="shared" si="23"/>
        <v>19872</v>
      </c>
      <c r="L250" s="200" t="s">
        <v>254</v>
      </c>
    </row>
    <row r="251" spans="2:12" ht="18.75" customHeight="1" collapsed="1">
      <c r="B251" s="464" t="s">
        <v>672</v>
      </c>
      <c r="C251" s="465"/>
      <c r="D251" s="465"/>
      <c r="E251" s="465"/>
      <c r="F251" s="465"/>
      <c r="G251" s="465"/>
      <c r="H251" s="465"/>
      <c r="I251" s="465"/>
      <c r="J251" s="465"/>
      <c r="K251" s="465"/>
      <c r="L251" s="442"/>
    </row>
    <row r="252" spans="2:12" s="147" customFormat="1" ht="27" customHeight="1" hidden="1" outlineLevel="1">
      <c r="B252" s="438" t="s">
        <v>101</v>
      </c>
      <c r="C252" s="439"/>
      <c r="D252" s="439"/>
      <c r="E252" s="439"/>
      <c r="F252" s="439"/>
      <c r="G252" s="439"/>
      <c r="H252" s="439"/>
      <c r="I252" s="439"/>
      <c r="J252" s="201" t="s">
        <v>356</v>
      </c>
      <c r="K252" s="202" t="s">
        <v>140</v>
      </c>
      <c r="L252" s="203" t="s">
        <v>355</v>
      </c>
    </row>
    <row r="253" spans="2:12" ht="12.75" hidden="1" outlineLevel="1">
      <c r="B253" s="458" t="s">
        <v>673</v>
      </c>
      <c r="C253" s="459"/>
      <c r="D253" s="459"/>
      <c r="E253" s="459"/>
      <c r="F253" s="459"/>
      <c r="G253" s="459"/>
      <c r="H253" s="459"/>
      <c r="I253" s="459"/>
      <c r="J253" s="196">
        <v>950</v>
      </c>
      <c r="K253" s="380" t="s">
        <v>254</v>
      </c>
      <c r="L253" s="199" t="s">
        <v>254</v>
      </c>
    </row>
    <row r="254" spans="2:12" ht="12.75" hidden="1" outlineLevel="1">
      <c r="B254" s="458" t="s">
        <v>674</v>
      </c>
      <c r="C254" s="459"/>
      <c r="D254" s="459"/>
      <c r="E254" s="459"/>
      <c r="F254" s="459"/>
      <c r="G254" s="459"/>
      <c r="H254" s="459"/>
      <c r="I254" s="459"/>
      <c r="J254" s="196">
        <v>4356</v>
      </c>
      <c r="K254" s="380" t="s">
        <v>254</v>
      </c>
      <c r="L254" s="199" t="s">
        <v>254</v>
      </c>
    </row>
    <row r="255" spans="2:12" ht="12.75" hidden="1" outlineLevel="1">
      <c r="B255" s="458" t="s">
        <v>675</v>
      </c>
      <c r="C255" s="459"/>
      <c r="D255" s="459"/>
      <c r="E255" s="459"/>
      <c r="F255" s="459"/>
      <c r="G255" s="459"/>
      <c r="H255" s="459"/>
      <c r="I255" s="459"/>
      <c r="J255" s="196">
        <v>3960</v>
      </c>
      <c r="K255" s="380" t="s">
        <v>254</v>
      </c>
      <c r="L255" s="199" t="s">
        <v>254</v>
      </c>
    </row>
    <row r="256" spans="2:12" ht="12.75" hidden="1" outlineLevel="1">
      <c r="B256" s="458" t="s">
        <v>676</v>
      </c>
      <c r="C256" s="459"/>
      <c r="D256" s="459"/>
      <c r="E256" s="459"/>
      <c r="F256" s="459"/>
      <c r="G256" s="459"/>
      <c r="H256" s="459"/>
      <c r="I256" s="459"/>
      <c r="J256" s="196">
        <v>890</v>
      </c>
      <c r="K256" s="380" t="s">
        <v>254</v>
      </c>
      <c r="L256" s="199" t="s">
        <v>254</v>
      </c>
    </row>
    <row r="257" spans="2:12" ht="12.75" hidden="1" outlineLevel="1">
      <c r="B257" s="458" t="s">
        <v>677</v>
      </c>
      <c r="C257" s="459"/>
      <c r="D257" s="459"/>
      <c r="E257" s="459"/>
      <c r="F257" s="459"/>
      <c r="G257" s="459"/>
      <c r="H257" s="459"/>
      <c r="I257" s="459"/>
      <c r="J257" s="196">
        <v>3200</v>
      </c>
      <c r="K257" s="380" t="s">
        <v>254</v>
      </c>
      <c r="L257" s="199" t="s">
        <v>254</v>
      </c>
    </row>
    <row r="258" spans="2:12" ht="12.75" hidden="1" outlineLevel="1">
      <c r="B258" s="458" t="s">
        <v>678</v>
      </c>
      <c r="C258" s="459"/>
      <c r="D258" s="459"/>
      <c r="E258" s="459"/>
      <c r="F258" s="459"/>
      <c r="G258" s="459"/>
      <c r="H258" s="459"/>
      <c r="I258" s="459"/>
      <c r="J258" s="196">
        <v>850</v>
      </c>
      <c r="K258" s="380" t="s">
        <v>254</v>
      </c>
      <c r="L258" s="199" t="s">
        <v>254</v>
      </c>
    </row>
    <row r="259" spans="2:12" ht="12.75" hidden="1" outlineLevel="1">
      <c r="B259" s="458" t="s">
        <v>679</v>
      </c>
      <c r="C259" s="459"/>
      <c r="D259" s="459"/>
      <c r="E259" s="459"/>
      <c r="F259" s="459"/>
      <c r="G259" s="459"/>
      <c r="H259" s="459"/>
      <c r="I259" s="459"/>
      <c r="J259" s="196">
        <v>720</v>
      </c>
      <c r="K259" s="380" t="s">
        <v>254</v>
      </c>
      <c r="L259" s="199" t="s">
        <v>254</v>
      </c>
    </row>
    <row r="260" spans="2:12" ht="12.75" hidden="1" outlineLevel="1">
      <c r="B260" s="458" t="s">
        <v>680</v>
      </c>
      <c r="C260" s="459"/>
      <c r="D260" s="459"/>
      <c r="E260" s="459"/>
      <c r="F260" s="459"/>
      <c r="G260" s="459"/>
      <c r="H260" s="459"/>
      <c r="I260" s="459"/>
      <c r="J260" s="196">
        <v>480</v>
      </c>
      <c r="K260" s="380" t="s">
        <v>254</v>
      </c>
      <c r="L260" s="199" t="s">
        <v>254</v>
      </c>
    </row>
    <row r="261" spans="2:12" ht="12.75" hidden="1" outlineLevel="1">
      <c r="B261" s="440" t="s">
        <v>681</v>
      </c>
      <c r="C261" s="441"/>
      <c r="D261" s="441"/>
      <c r="E261" s="441"/>
      <c r="F261" s="441"/>
      <c r="G261" s="441"/>
      <c r="H261" s="441"/>
      <c r="I261" s="441"/>
      <c r="J261" s="197">
        <v>870</v>
      </c>
      <c r="K261" s="380" t="s">
        <v>254</v>
      </c>
      <c r="L261" s="200" t="s">
        <v>254</v>
      </c>
    </row>
    <row r="262" spans="2:12" ht="18.75" customHeight="1" collapsed="1">
      <c r="B262" s="464" t="s">
        <v>682</v>
      </c>
      <c r="C262" s="465"/>
      <c r="D262" s="465"/>
      <c r="E262" s="465"/>
      <c r="F262" s="465"/>
      <c r="G262" s="465"/>
      <c r="H262" s="465"/>
      <c r="I262" s="465"/>
      <c r="J262" s="465"/>
      <c r="K262" s="465"/>
      <c r="L262" s="442"/>
    </row>
    <row r="263" spans="2:8" ht="12.75" hidden="1" outlineLevel="1">
      <c r="B263" s="460" t="s">
        <v>683</v>
      </c>
      <c r="C263" s="461" t="s">
        <v>684</v>
      </c>
      <c r="D263" s="461"/>
      <c r="E263" s="461"/>
      <c r="F263" s="461"/>
      <c r="G263" s="461"/>
      <c r="H263" s="461"/>
    </row>
    <row r="264" spans="2:8" ht="12.75" hidden="1" outlineLevel="1">
      <c r="B264" s="460"/>
      <c r="C264" s="462" t="s">
        <v>685</v>
      </c>
      <c r="D264" s="462"/>
      <c r="E264" s="462"/>
      <c r="F264" s="462" t="s">
        <v>686</v>
      </c>
      <c r="G264" s="462"/>
      <c r="H264" s="462"/>
    </row>
    <row r="265" spans="2:8" ht="12.75" hidden="1" outlineLevel="1">
      <c r="B265" s="460"/>
      <c r="C265" s="463" t="s">
        <v>687</v>
      </c>
      <c r="D265" s="463" t="s">
        <v>688</v>
      </c>
      <c r="E265" s="463"/>
      <c r="F265" s="463" t="s">
        <v>687</v>
      </c>
      <c r="G265" s="463" t="s">
        <v>688</v>
      </c>
      <c r="H265" s="463"/>
    </row>
    <row r="266" spans="2:8" ht="12.75" hidden="1" outlineLevel="1">
      <c r="B266" s="460"/>
      <c r="C266" s="463"/>
      <c r="D266" s="204" t="s">
        <v>689</v>
      </c>
      <c r="E266" s="204" t="s">
        <v>690</v>
      </c>
      <c r="F266" s="463"/>
      <c r="G266" s="204" t="s">
        <v>689</v>
      </c>
      <c r="H266" s="204" t="s">
        <v>690</v>
      </c>
    </row>
    <row r="267" spans="2:8" ht="12.75" hidden="1" outlineLevel="1">
      <c r="B267" s="460"/>
      <c r="C267" s="463"/>
      <c r="D267" s="204" t="s">
        <v>691</v>
      </c>
      <c r="E267" s="204" t="s">
        <v>692</v>
      </c>
      <c r="F267" s="463"/>
      <c r="G267" s="204" t="s">
        <v>691</v>
      </c>
      <c r="H267" s="204" t="s">
        <v>692</v>
      </c>
    </row>
    <row r="268" spans="2:8" ht="12.75" hidden="1" outlineLevel="1">
      <c r="B268" s="460"/>
      <c r="C268" s="463"/>
      <c r="D268" s="204" t="s">
        <v>693</v>
      </c>
      <c r="E268" s="204" t="s">
        <v>694</v>
      </c>
      <c r="F268" s="463"/>
      <c r="G268" s="204" t="s">
        <v>693</v>
      </c>
      <c r="H268" s="204" t="s">
        <v>694</v>
      </c>
    </row>
    <row r="269" spans="2:8" ht="12.75" hidden="1" outlineLevel="1">
      <c r="B269" s="205" t="s">
        <v>448</v>
      </c>
      <c r="C269" s="206">
        <v>4</v>
      </c>
      <c r="D269" s="207">
        <v>6</v>
      </c>
      <c r="E269" s="207">
        <v>6</v>
      </c>
      <c r="F269" s="206" t="s">
        <v>695</v>
      </c>
      <c r="G269" s="207">
        <v>5</v>
      </c>
      <c r="H269" s="208">
        <v>6</v>
      </c>
    </row>
    <row r="270" spans="2:8" ht="12.75" hidden="1" outlineLevel="1">
      <c r="B270" s="209" t="s">
        <v>451</v>
      </c>
      <c r="C270" s="210">
        <v>4</v>
      </c>
      <c r="D270" s="211">
        <v>3</v>
      </c>
      <c r="E270" s="211">
        <v>6</v>
      </c>
      <c r="F270" s="210" t="s">
        <v>695</v>
      </c>
      <c r="G270" s="211">
        <v>3</v>
      </c>
      <c r="H270" s="212">
        <v>6</v>
      </c>
    </row>
    <row r="271" spans="2:8" ht="12.75" hidden="1" outlineLevel="1">
      <c r="B271" s="209" t="s">
        <v>455</v>
      </c>
      <c r="C271" s="210" t="s">
        <v>696</v>
      </c>
      <c r="D271" s="211" t="s">
        <v>697</v>
      </c>
      <c r="E271" s="211" t="s">
        <v>698</v>
      </c>
      <c r="F271" s="210" t="s">
        <v>699</v>
      </c>
      <c r="G271" s="211" t="s">
        <v>697</v>
      </c>
      <c r="H271" s="212" t="s">
        <v>698</v>
      </c>
    </row>
    <row r="272" spans="2:8" ht="12.75" hidden="1" outlineLevel="1">
      <c r="B272" s="209" t="s">
        <v>458</v>
      </c>
      <c r="C272" s="210" t="s">
        <v>696</v>
      </c>
      <c r="D272" s="211" t="s">
        <v>700</v>
      </c>
      <c r="E272" s="211" t="s">
        <v>701</v>
      </c>
      <c r="F272" s="210" t="s">
        <v>699</v>
      </c>
      <c r="G272" s="211" t="s">
        <v>700</v>
      </c>
      <c r="H272" s="212" t="s">
        <v>697</v>
      </c>
    </row>
    <row r="273" spans="2:8" ht="12.75" hidden="1" outlineLevel="1">
      <c r="B273" s="209" t="s">
        <v>461</v>
      </c>
      <c r="C273" s="210" t="s">
        <v>696</v>
      </c>
      <c r="D273" s="211" t="s">
        <v>702</v>
      </c>
      <c r="E273" s="211" t="s">
        <v>703</v>
      </c>
      <c r="F273" s="210" t="s">
        <v>699</v>
      </c>
      <c r="G273" s="211" t="s">
        <v>704</v>
      </c>
      <c r="H273" s="212" t="s">
        <v>705</v>
      </c>
    </row>
    <row r="274" spans="2:8" ht="12.75" hidden="1" outlineLevel="1">
      <c r="B274" s="209" t="s">
        <v>466</v>
      </c>
      <c r="C274" s="210" t="s">
        <v>696</v>
      </c>
      <c r="D274" s="211" t="s">
        <v>697</v>
      </c>
      <c r="E274" s="211" t="s">
        <v>698</v>
      </c>
      <c r="F274" s="210" t="s">
        <v>699</v>
      </c>
      <c r="G274" s="211" t="s">
        <v>697</v>
      </c>
      <c r="H274" s="212" t="s">
        <v>698</v>
      </c>
    </row>
    <row r="275" spans="2:8" ht="12.75" hidden="1" outlineLevel="1">
      <c r="B275" s="209" t="s">
        <v>468</v>
      </c>
      <c r="C275" s="210" t="s">
        <v>696</v>
      </c>
      <c r="D275" s="211" t="s">
        <v>702</v>
      </c>
      <c r="E275" s="211" t="s">
        <v>703</v>
      </c>
      <c r="F275" s="210" t="s">
        <v>699</v>
      </c>
      <c r="G275" s="211" t="s">
        <v>704</v>
      </c>
      <c r="H275" s="212" t="s">
        <v>705</v>
      </c>
    </row>
    <row r="276" spans="2:8" ht="12.75" hidden="1" outlineLevel="1">
      <c r="B276" s="209" t="s">
        <v>470</v>
      </c>
      <c r="C276" s="210" t="s">
        <v>696</v>
      </c>
      <c r="D276" s="211" t="s">
        <v>706</v>
      </c>
      <c r="E276" s="211" t="s">
        <v>698</v>
      </c>
      <c r="F276" s="210" t="s">
        <v>699</v>
      </c>
      <c r="G276" s="211" t="s">
        <v>700</v>
      </c>
      <c r="H276" s="212" t="s">
        <v>698</v>
      </c>
    </row>
    <row r="277" spans="2:8" ht="12.75" hidden="1" outlineLevel="1">
      <c r="B277" s="209" t="s">
        <v>472</v>
      </c>
      <c r="C277" s="210" t="s">
        <v>707</v>
      </c>
      <c r="D277" s="211" t="s">
        <v>708</v>
      </c>
      <c r="E277" s="211" t="s">
        <v>709</v>
      </c>
      <c r="F277" s="210" t="s">
        <v>710</v>
      </c>
      <c r="G277" s="211" t="s">
        <v>711</v>
      </c>
      <c r="H277" s="212" t="s">
        <v>712</v>
      </c>
    </row>
    <row r="278" spans="2:8" ht="12.75" hidden="1" outlineLevel="1">
      <c r="B278" s="209" t="s">
        <v>474</v>
      </c>
      <c r="C278" s="210" t="s">
        <v>707</v>
      </c>
      <c r="D278" s="211" t="s">
        <v>711</v>
      </c>
      <c r="E278" s="211" t="s">
        <v>713</v>
      </c>
      <c r="F278" s="210" t="s">
        <v>710</v>
      </c>
      <c r="G278" s="211" t="s">
        <v>714</v>
      </c>
      <c r="H278" s="212" t="s">
        <v>715</v>
      </c>
    </row>
    <row r="279" spans="2:8" ht="12.75" hidden="1" outlineLevel="1">
      <c r="B279" s="209" t="s">
        <v>716</v>
      </c>
      <c r="C279" s="210" t="s">
        <v>707</v>
      </c>
      <c r="D279" s="211" t="s">
        <v>708</v>
      </c>
      <c r="E279" s="211" t="s">
        <v>709</v>
      </c>
      <c r="F279" s="210" t="s">
        <v>710</v>
      </c>
      <c r="G279" s="211" t="s">
        <v>711</v>
      </c>
      <c r="H279" s="212" t="s">
        <v>712</v>
      </c>
    </row>
    <row r="280" spans="2:8" ht="12.75" hidden="1" outlineLevel="1">
      <c r="B280" s="209" t="s">
        <v>482</v>
      </c>
      <c r="C280" s="210" t="s">
        <v>707</v>
      </c>
      <c r="D280" s="211" t="s">
        <v>711</v>
      </c>
      <c r="E280" s="211" t="s">
        <v>713</v>
      </c>
      <c r="F280" s="210" t="s">
        <v>710</v>
      </c>
      <c r="G280" s="211" t="s">
        <v>714</v>
      </c>
      <c r="H280" s="212" t="s">
        <v>715</v>
      </c>
    </row>
    <row r="281" spans="2:8" ht="12.75" hidden="1" outlineLevel="1">
      <c r="B281" s="209" t="s">
        <v>489</v>
      </c>
      <c r="C281" s="210" t="s">
        <v>717</v>
      </c>
      <c r="D281" s="211" t="s">
        <v>718</v>
      </c>
      <c r="E281" s="211" t="s">
        <v>719</v>
      </c>
      <c r="F281" s="210" t="s">
        <v>720</v>
      </c>
      <c r="G281" s="211" t="s">
        <v>721</v>
      </c>
      <c r="H281" s="212" t="s">
        <v>722</v>
      </c>
    </row>
    <row r="282" spans="2:8" ht="12.75" hidden="1" outlineLevel="1">
      <c r="B282" s="209" t="s">
        <v>492</v>
      </c>
      <c r="C282" s="210" t="s">
        <v>717</v>
      </c>
      <c r="D282" s="211" t="s">
        <v>723</v>
      </c>
      <c r="E282" s="211" t="s">
        <v>724</v>
      </c>
      <c r="F282" s="210" t="s">
        <v>720</v>
      </c>
      <c r="G282" s="211" t="s">
        <v>725</v>
      </c>
      <c r="H282" s="212" t="s">
        <v>726</v>
      </c>
    </row>
    <row r="283" spans="2:8" ht="12.75" hidden="1" outlineLevel="1">
      <c r="B283" s="209" t="s">
        <v>727</v>
      </c>
      <c r="C283" s="210" t="s">
        <v>696</v>
      </c>
      <c r="D283" s="211" t="s">
        <v>722</v>
      </c>
      <c r="E283" s="211" t="s">
        <v>728</v>
      </c>
      <c r="F283" s="210" t="s">
        <v>699</v>
      </c>
      <c r="G283" s="211" t="s">
        <v>722</v>
      </c>
      <c r="H283" s="212" t="s">
        <v>729</v>
      </c>
    </row>
    <row r="284" spans="2:8" ht="12.75" hidden="1" outlineLevel="1">
      <c r="B284" s="209" t="s">
        <v>730</v>
      </c>
      <c r="C284" s="210" t="s">
        <v>696</v>
      </c>
      <c r="D284" s="211" t="s">
        <v>726</v>
      </c>
      <c r="E284" s="211" t="s">
        <v>731</v>
      </c>
      <c r="F284" s="210" t="s">
        <v>699</v>
      </c>
      <c r="G284" s="211" t="s">
        <v>725</v>
      </c>
      <c r="H284" s="212" t="s">
        <v>732</v>
      </c>
    </row>
    <row r="285" spans="2:8" ht="12.75" hidden="1" outlineLevel="1">
      <c r="B285" s="209" t="s">
        <v>733</v>
      </c>
      <c r="C285" s="210" t="s">
        <v>696</v>
      </c>
      <c r="D285" s="211" t="s">
        <v>726</v>
      </c>
      <c r="E285" s="211" t="s">
        <v>731</v>
      </c>
      <c r="F285" s="210" t="s">
        <v>699</v>
      </c>
      <c r="G285" s="211" t="s">
        <v>725</v>
      </c>
      <c r="H285" s="212" t="s">
        <v>732</v>
      </c>
    </row>
    <row r="286" spans="2:8" ht="12.75" hidden="1" outlineLevel="1">
      <c r="B286" s="209" t="s">
        <v>734</v>
      </c>
      <c r="C286" s="210" t="s">
        <v>696</v>
      </c>
      <c r="D286" s="211" t="s">
        <v>702</v>
      </c>
      <c r="E286" s="211" t="s">
        <v>703</v>
      </c>
      <c r="F286" s="210" t="s">
        <v>699</v>
      </c>
      <c r="G286" s="211" t="s">
        <v>704</v>
      </c>
      <c r="H286" s="212" t="s">
        <v>705</v>
      </c>
    </row>
    <row r="287" spans="2:8" ht="12.75" hidden="1" outlineLevel="1">
      <c r="B287" s="209" t="s">
        <v>510</v>
      </c>
      <c r="C287" s="210" t="s">
        <v>717</v>
      </c>
      <c r="D287" s="211" t="s">
        <v>722</v>
      </c>
      <c r="E287" s="211" t="s">
        <v>735</v>
      </c>
      <c r="F287" s="210" t="s">
        <v>720</v>
      </c>
      <c r="G287" s="211" t="s">
        <v>723</v>
      </c>
      <c r="H287" s="212" t="s">
        <v>700</v>
      </c>
    </row>
    <row r="288" spans="2:8" ht="12.75" hidden="1" outlineLevel="1">
      <c r="B288" s="213" t="s">
        <v>513</v>
      </c>
      <c r="C288" s="214" t="s">
        <v>717</v>
      </c>
      <c r="D288" s="215" t="s">
        <v>718</v>
      </c>
      <c r="E288" s="215" t="s">
        <v>705</v>
      </c>
      <c r="F288" s="214" t="s">
        <v>720</v>
      </c>
      <c r="G288" s="215" t="s">
        <v>725</v>
      </c>
      <c r="H288" s="216" t="s">
        <v>726</v>
      </c>
    </row>
    <row r="289" ht="12.75"/>
    <row r="290" ht="12.75"/>
    <row r="291" ht="12.75"/>
  </sheetData>
  <sheetProtection formatCells="0" selectLockedCells="1" selectUnlockedCells="1"/>
  <mergeCells count="85">
    <mergeCell ref="B4:L4"/>
    <mergeCell ref="B111:L111"/>
    <mergeCell ref="B71:L71"/>
    <mergeCell ref="B85:L85"/>
    <mergeCell ref="B6:L6"/>
    <mergeCell ref="B18:L18"/>
    <mergeCell ref="B98:L98"/>
    <mergeCell ref="B100:L100"/>
    <mergeCell ref="B103:L103"/>
    <mergeCell ref="B107:L107"/>
    <mergeCell ref="K7:L7"/>
    <mergeCell ref="B10:L10"/>
    <mergeCell ref="B15:L15"/>
    <mergeCell ref="B5:L5"/>
    <mergeCell ref="B1:L1"/>
    <mergeCell ref="B46:L46"/>
    <mergeCell ref="B54:L54"/>
    <mergeCell ref="B60:L60"/>
    <mergeCell ref="B3:L3"/>
    <mergeCell ref="B25:L25"/>
    <mergeCell ref="D7:E7"/>
    <mergeCell ref="B36:L36"/>
    <mergeCell ref="B8:L8"/>
    <mergeCell ref="B2:L2"/>
    <mergeCell ref="B168:L168"/>
    <mergeCell ref="B170:L170"/>
    <mergeCell ref="B121:L121"/>
    <mergeCell ref="B123:L123"/>
    <mergeCell ref="B115:L115"/>
    <mergeCell ref="B129:L129"/>
    <mergeCell ref="B134:L134"/>
    <mergeCell ref="B139:L139"/>
    <mergeCell ref="B118:L118"/>
    <mergeCell ref="B232:I232"/>
    <mergeCell ref="B229:I229"/>
    <mergeCell ref="B185:L185"/>
    <mergeCell ref="B142:L142"/>
    <mergeCell ref="B195:L195"/>
    <mergeCell ref="B197:L197"/>
    <mergeCell ref="B226:I226"/>
    <mergeCell ref="B216:L216"/>
    <mergeCell ref="B218:L218"/>
    <mergeCell ref="B225:L225"/>
    <mergeCell ref="B227:I227"/>
    <mergeCell ref="B228:I228"/>
    <mergeCell ref="B230:I230"/>
    <mergeCell ref="B231:I231"/>
    <mergeCell ref="B241:I241"/>
    <mergeCell ref="B233:I233"/>
    <mergeCell ref="B234:I234"/>
    <mergeCell ref="B238:I238"/>
    <mergeCell ref="B235:I235"/>
    <mergeCell ref="B236:I236"/>
    <mergeCell ref="B237:I237"/>
    <mergeCell ref="B239:I239"/>
    <mergeCell ref="B240:I240"/>
    <mergeCell ref="B242:I242"/>
    <mergeCell ref="B243:L243"/>
    <mergeCell ref="B245:I245"/>
    <mergeCell ref="B246:I246"/>
    <mergeCell ref="B244:I244"/>
    <mergeCell ref="B250:I250"/>
    <mergeCell ref="B247:I247"/>
    <mergeCell ref="B248:I248"/>
    <mergeCell ref="B249:I249"/>
    <mergeCell ref="B262:L262"/>
    <mergeCell ref="B251:L251"/>
    <mergeCell ref="B252:I252"/>
    <mergeCell ref="B255:I255"/>
    <mergeCell ref="B254:I254"/>
    <mergeCell ref="B256:I256"/>
    <mergeCell ref="B253:I253"/>
    <mergeCell ref="B257:I257"/>
    <mergeCell ref="B258:I258"/>
    <mergeCell ref="B261:I261"/>
    <mergeCell ref="B259:I259"/>
    <mergeCell ref="B260:I260"/>
    <mergeCell ref="B263:B268"/>
    <mergeCell ref="C263:H263"/>
    <mergeCell ref="C264:E264"/>
    <mergeCell ref="F264:H264"/>
    <mergeCell ref="C265:C268"/>
    <mergeCell ref="D265:E265"/>
    <mergeCell ref="F265:F268"/>
    <mergeCell ref="G265:H265"/>
  </mergeCells>
  <hyperlinks>
    <hyperlink ref="B4:C4" r:id="rId1" display="http://www.sdk-clima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  <outlinePr summaryBelow="0"/>
  </sheetPr>
  <dimension ref="B1:N118"/>
  <sheetViews>
    <sheetView zoomScale="120" zoomScaleNormal="120" zoomScalePageLayoutView="0" workbookViewId="0" topLeftCell="A1">
      <selection activeCell="M7" sqref="M7:N7"/>
    </sheetView>
  </sheetViews>
  <sheetFormatPr defaultColWidth="9.00390625" defaultRowHeight="12.75" outlineLevelRow="1"/>
  <cols>
    <col min="1" max="1" width="0.74609375" style="0" customWidth="1"/>
    <col min="2" max="2" width="19.875" style="181" customWidth="1"/>
    <col min="4" max="4" width="13.625" style="0" customWidth="1"/>
    <col min="10" max="10" width="14.25390625" style="0" customWidth="1"/>
    <col min="11" max="11" width="8.25390625" style="1" hidden="1" customWidth="1"/>
    <col min="12" max="12" width="11.625" style="61" customWidth="1"/>
    <col min="13" max="13" width="11.875" style="65" customWidth="1"/>
    <col min="14" max="14" width="10.875" style="70" customWidth="1"/>
  </cols>
  <sheetData>
    <row r="1" spans="2:14" ht="12.75">
      <c r="B1" s="432" t="s">
        <v>92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2:14" ht="12.75">
      <c r="B2" s="432" t="s">
        <v>99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ht="12.75">
      <c r="B3" s="432" t="s">
        <v>93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2:14" ht="12.75">
      <c r="B4" s="436" t="s">
        <v>94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2:14" ht="12.75"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</row>
    <row r="6" spans="2:14" ht="30" customHeight="1">
      <c r="B6" s="541" t="s">
        <v>266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</row>
    <row r="7" spans="2:14" s="100" customFormat="1" ht="16.5" customHeight="1">
      <c r="B7" s="172" t="s">
        <v>0</v>
      </c>
      <c r="C7" s="101">
        <v>31.55</v>
      </c>
      <c r="D7" s="433" t="s">
        <v>1103</v>
      </c>
      <c r="E7" s="433"/>
      <c r="F7" s="96"/>
      <c r="G7" s="97"/>
      <c r="H7" s="96"/>
      <c r="I7" s="98"/>
      <c r="J7" s="98"/>
      <c r="K7" s="97"/>
      <c r="L7" s="99"/>
      <c r="M7" s="422" t="s">
        <v>910</v>
      </c>
      <c r="N7" s="422"/>
    </row>
    <row r="8" spans="2:14" ht="26.25" customHeight="1">
      <c r="B8" s="537" t="s">
        <v>208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</row>
    <row r="9" spans="2:14" ht="18.75" customHeight="1" collapsed="1">
      <c r="B9" s="508" t="s">
        <v>263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10"/>
    </row>
    <row r="10" spans="2:14" s="15" customFormat="1" ht="27" customHeight="1" hidden="1" outlineLevel="1">
      <c r="B10" s="190" t="s">
        <v>101</v>
      </c>
      <c r="C10" s="511" t="s">
        <v>268</v>
      </c>
      <c r="D10" s="511"/>
      <c r="E10" s="511" t="s">
        <v>269</v>
      </c>
      <c r="F10" s="511"/>
      <c r="G10" s="511" t="s">
        <v>270</v>
      </c>
      <c r="H10" s="511"/>
      <c r="I10" s="190" t="s">
        <v>104</v>
      </c>
      <c r="J10" s="192" t="s">
        <v>271</v>
      </c>
      <c r="K10" s="192" t="s">
        <v>209</v>
      </c>
      <c r="L10" s="57" t="s">
        <v>139</v>
      </c>
      <c r="M10" s="191" t="s">
        <v>140</v>
      </c>
      <c r="N10" s="66" t="s">
        <v>90</v>
      </c>
    </row>
    <row r="11" spans="2:14" ht="16.5" customHeight="1" hidden="1" outlineLevel="1">
      <c r="B11" s="493" t="s">
        <v>258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</row>
    <row r="12" spans="2:14" ht="12.75" customHeight="1" hidden="1" outlineLevel="1">
      <c r="B12" s="173" t="s">
        <v>210</v>
      </c>
      <c r="C12" s="527">
        <v>500</v>
      </c>
      <c r="D12" s="527"/>
      <c r="E12" s="512" t="s">
        <v>211</v>
      </c>
      <c r="F12" s="512"/>
      <c r="G12" s="532" t="s">
        <v>212</v>
      </c>
      <c r="H12" s="532"/>
      <c r="I12" s="504">
        <v>220</v>
      </c>
      <c r="J12" s="76">
        <v>3.9</v>
      </c>
      <c r="K12" s="77">
        <v>65</v>
      </c>
      <c r="L12" s="78">
        <f>SUM(K12*C7)</f>
        <v>2050.75</v>
      </c>
      <c r="M12" s="62">
        <f>SUM(L12*0.9)</f>
        <v>1845.675</v>
      </c>
      <c r="N12" s="67">
        <f>SUM(L12*0.85)</f>
        <v>1743.1375</v>
      </c>
    </row>
    <row r="13" spans="2:14" ht="12.75" hidden="1" outlineLevel="1">
      <c r="B13" s="174" t="s">
        <v>213</v>
      </c>
      <c r="C13" s="520" t="s">
        <v>214</v>
      </c>
      <c r="D13" s="520"/>
      <c r="E13" s="513" t="s">
        <v>215</v>
      </c>
      <c r="F13" s="513"/>
      <c r="G13" s="529" t="s">
        <v>212</v>
      </c>
      <c r="H13" s="529"/>
      <c r="I13" s="505"/>
      <c r="J13" s="79">
        <v>4.1</v>
      </c>
      <c r="K13" s="80">
        <v>75</v>
      </c>
      <c r="L13" s="81">
        <f>SUM(K13*C7)</f>
        <v>2366.25</v>
      </c>
      <c r="M13" s="63">
        <f aca="true" t="shared" si="0" ref="M13:M40">SUM(L13*0.9)</f>
        <v>2129.625</v>
      </c>
      <c r="N13" s="68">
        <f aca="true" t="shared" si="1" ref="N13:N40">SUM(L13*0.85)</f>
        <v>2011.3125</v>
      </c>
    </row>
    <row r="14" spans="2:14" ht="12.75" hidden="1" outlineLevel="1">
      <c r="B14" s="174" t="s">
        <v>216</v>
      </c>
      <c r="C14" s="520" t="s">
        <v>217</v>
      </c>
      <c r="D14" s="520"/>
      <c r="E14" s="513" t="s">
        <v>218</v>
      </c>
      <c r="F14" s="513"/>
      <c r="G14" s="529" t="s">
        <v>219</v>
      </c>
      <c r="H14" s="529"/>
      <c r="I14" s="505"/>
      <c r="J14" s="79">
        <v>5.32</v>
      </c>
      <c r="K14" s="80">
        <v>95</v>
      </c>
      <c r="L14" s="81">
        <f>SUM(K14*C7)</f>
        <v>2997.25</v>
      </c>
      <c r="M14" s="63">
        <f t="shared" si="0"/>
        <v>2697.525</v>
      </c>
      <c r="N14" s="68">
        <f t="shared" si="1"/>
        <v>2547.6625</v>
      </c>
    </row>
    <row r="15" spans="2:14" ht="12.75" hidden="1" outlineLevel="1">
      <c r="B15" s="175" t="s">
        <v>220</v>
      </c>
      <c r="C15" s="518" t="s">
        <v>221</v>
      </c>
      <c r="D15" s="518"/>
      <c r="E15" s="514" t="s">
        <v>222</v>
      </c>
      <c r="F15" s="514"/>
      <c r="G15" s="530" t="s">
        <v>223</v>
      </c>
      <c r="H15" s="530"/>
      <c r="I15" s="506"/>
      <c r="J15" s="82">
        <v>6.8</v>
      </c>
      <c r="K15" s="83">
        <v>110</v>
      </c>
      <c r="L15" s="84">
        <f>SUM(K15*C7)</f>
        <v>3470.5</v>
      </c>
      <c r="M15" s="64">
        <f t="shared" si="0"/>
        <v>3123.4500000000003</v>
      </c>
      <c r="N15" s="69">
        <f t="shared" si="1"/>
        <v>2949.9249999999997</v>
      </c>
    </row>
    <row r="16" spans="2:14" ht="15.75" customHeight="1" hidden="1" outlineLevel="1">
      <c r="B16" s="431" t="s">
        <v>259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</row>
    <row r="17" spans="2:14" ht="12.75" customHeight="1" hidden="1" outlineLevel="1">
      <c r="B17" s="173" t="s">
        <v>224</v>
      </c>
      <c r="C17" s="519" t="s">
        <v>214</v>
      </c>
      <c r="D17" s="519"/>
      <c r="E17" s="512" t="s">
        <v>215</v>
      </c>
      <c r="F17" s="512"/>
      <c r="G17" s="532" t="s">
        <v>212</v>
      </c>
      <c r="H17" s="532"/>
      <c r="I17" s="521">
        <v>220</v>
      </c>
      <c r="J17" s="76">
        <v>4.4</v>
      </c>
      <c r="K17" s="77">
        <v>95</v>
      </c>
      <c r="L17" s="78">
        <f>SUM(K17*C7)</f>
        <v>2997.25</v>
      </c>
      <c r="M17" s="62">
        <f t="shared" si="0"/>
        <v>2697.525</v>
      </c>
      <c r="N17" s="67">
        <f t="shared" si="1"/>
        <v>2547.6625</v>
      </c>
    </row>
    <row r="18" spans="2:14" ht="12.75" hidden="1" outlineLevel="1">
      <c r="B18" s="174" t="s">
        <v>225</v>
      </c>
      <c r="C18" s="520" t="s">
        <v>217</v>
      </c>
      <c r="D18" s="520"/>
      <c r="E18" s="513" t="s">
        <v>218</v>
      </c>
      <c r="F18" s="513"/>
      <c r="G18" s="529" t="s">
        <v>219</v>
      </c>
      <c r="H18" s="529"/>
      <c r="I18" s="522"/>
      <c r="J18" s="79">
        <v>5.65</v>
      </c>
      <c r="K18" s="80">
        <v>115</v>
      </c>
      <c r="L18" s="81">
        <f>SUM(K18*C7)</f>
        <v>3628.25</v>
      </c>
      <c r="M18" s="63">
        <f t="shared" si="0"/>
        <v>3265.425</v>
      </c>
      <c r="N18" s="68">
        <f t="shared" si="1"/>
        <v>3084.0125</v>
      </c>
    </row>
    <row r="19" spans="2:14" ht="12.75" hidden="1" outlineLevel="1">
      <c r="B19" s="175" t="s">
        <v>226</v>
      </c>
      <c r="C19" s="518" t="s">
        <v>221</v>
      </c>
      <c r="D19" s="518"/>
      <c r="E19" s="514" t="s">
        <v>222</v>
      </c>
      <c r="F19" s="514"/>
      <c r="G19" s="530" t="s">
        <v>223</v>
      </c>
      <c r="H19" s="530"/>
      <c r="I19" s="523"/>
      <c r="J19" s="82">
        <v>7.1</v>
      </c>
      <c r="K19" s="83">
        <v>130</v>
      </c>
      <c r="L19" s="84">
        <f>SUM(K19*C7)</f>
        <v>4101.5</v>
      </c>
      <c r="M19" s="64">
        <f t="shared" si="0"/>
        <v>3691.35</v>
      </c>
      <c r="N19" s="69">
        <f t="shared" si="1"/>
        <v>3486.275</v>
      </c>
    </row>
    <row r="20" spans="2:14" ht="16.5" customHeight="1" hidden="1" outlineLevel="1">
      <c r="B20" s="431" t="s">
        <v>260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</row>
    <row r="21" spans="2:14" ht="12.75" customHeight="1" hidden="1" outlineLevel="1">
      <c r="B21" s="173" t="s">
        <v>227</v>
      </c>
      <c r="C21" s="519" t="s">
        <v>214</v>
      </c>
      <c r="D21" s="519"/>
      <c r="E21" s="512" t="s">
        <v>215</v>
      </c>
      <c r="F21" s="512"/>
      <c r="G21" s="531" t="s">
        <v>228</v>
      </c>
      <c r="H21" s="531"/>
      <c r="I21" s="521">
        <v>220</v>
      </c>
      <c r="J21" s="85">
        <v>7.1</v>
      </c>
      <c r="K21" s="77">
        <v>125</v>
      </c>
      <c r="L21" s="78">
        <f>SUM(K21*C7)</f>
        <v>3943.75</v>
      </c>
      <c r="M21" s="62">
        <f t="shared" si="0"/>
        <v>3549.375</v>
      </c>
      <c r="N21" s="67">
        <f t="shared" si="1"/>
        <v>3352.1875</v>
      </c>
    </row>
    <row r="22" spans="2:14" ht="12.75" hidden="1" outlineLevel="1">
      <c r="B22" s="174" t="s">
        <v>229</v>
      </c>
      <c r="C22" s="520" t="s">
        <v>217</v>
      </c>
      <c r="D22" s="520"/>
      <c r="E22" s="513" t="s">
        <v>218</v>
      </c>
      <c r="F22" s="513"/>
      <c r="G22" s="524" t="s">
        <v>230</v>
      </c>
      <c r="H22" s="524"/>
      <c r="I22" s="522"/>
      <c r="J22" s="86">
        <v>9.5</v>
      </c>
      <c r="K22" s="80">
        <v>145</v>
      </c>
      <c r="L22" s="81">
        <f>SUM(K22*C7)</f>
        <v>4574.75</v>
      </c>
      <c r="M22" s="63">
        <f t="shared" si="0"/>
        <v>4117.275000000001</v>
      </c>
      <c r="N22" s="68">
        <f t="shared" si="1"/>
        <v>3888.5375</v>
      </c>
    </row>
    <row r="23" spans="2:14" ht="12.75" hidden="1" outlineLevel="1">
      <c r="B23" s="175" t="s">
        <v>231</v>
      </c>
      <c r="C23" s="518" t="s">
        <v>221</v>
      </c>
      <c r="D23" s="518"/>
      <c r="E23" s="514" t="s">
        <v>222</v>
      </c>
      <c r="F23" s="514"/>
      <c r="G23" s="525" t="s">
        <v>232</v>
      </c>
      <c r="H23" s="525"/>
      <c r="I23" s="523"/>
      <c r="J23" s="87">
        <v>12</v>
      </c>
      <c r="K23" s="83">
        <v>160</v>
      </c>
      <c r="L23" s="84">
        <f>SUM(K23*C7)</f>
        <v>5048</v>
      </c>
      <c r="M23" s="64">
        <f t="shared" si="0"/>
        <v>4543.2</v>
      </c>
      <c r="N23" s="69">
        <f t="shared" si="1"/>
        <v>4290.8</v>
      </c>
    </row>
    <row r="24" spans="2:14" ht="18.75" customHeight="1" collapsed="1">
      <c r="B24" s="515" t="s">
        <v>264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7"/>
    </row>
    <row r="25" spans="2:14" s="15" customFormat="1" ht="27" customHeight="1" hidden="1" outlineLevel="1">
      <c r="B25" s="190" t="s">
        <v>101</v>
      </c>
      <c r="C25" s="511" t="s">
        <v>268</v>
      </c>
      <c r="D25" s="511"/>
      <c r="E25" s="511" t="s">
        <v>269</v>
      </c>
      <c r="F25" s="511"/>
      <c r="G25" s="511" t="s">
        <v>270</v>
      </c>
      <c r="H25" s="511"/>
      <c r="I25" s="190" t="s">
        <v>104</v>
      </c>
      <c r="J25" s="192" t="s">
        <v>271</v>
      </c>
      <c r="K25" s="192" t="s">
        <v>209</v>
      </c>
      <c r="L25" s="57" t="s">
        <v>139</v>
      </c>
      <c r="M25" s="191" t="s">
        <v>140</v>
      </c>
      <c r="N25" s="66" t="s">
        <v>90</v>
      </c>
    </row>
    <row r="26" spans="2:14" ht="15.75" customHeight="1" hidden="1" outlineLevel="1">
      <c r="B26" s="431" t="s">
        <v>261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</row>
    <row r="27" spans="2:14" ht="12.75" customHeight="1" hidden="1" outlineLevel="1">
      <c r="B27" s="173" t="s">
        <v>233</v>
      </c>
      <c r="C27" s="519" t="s">
        <v>214</v>
      </c>
      <c r="D27" s="519"/>
      <c r="E27" s="519" t="s">
        <v>234</v>
      </c>
      <c r="F27" s="519"/>
      <c r="G27" s="531" t="s">
        <v>235</v>
      </c>
      <c r="H27" s="531"/>
      <c r="I27" s="521">
        <v>220</v>
      </c>
      <c r="J27" s="85">
        <v>4.5</v>
      </c>
      <c r="K27" s="77">
        <v>90</v>
      </c>
      <c r="L27" s="78">
        <f>SUM(K27*C7)</f>
        <v>2839.5</v>
      </c>
      <c r="M27" s="62">
        <f t="shared" si="0"/>
        <v>2555.55</v>
      </c>
      <c r="N27" s="67">
        <f t="shared" si="1"/>
        <v>2413.575</v>
      </c>
    </row>
    <row r="28" spans="2:14" ht="12.75" hidden="1" outlineLevel="1">
      <c r="B28" s="174" t="s">
        <v>236</v>
      </c>
      <c r="C28" s="520" t="s">
        <v>217</v>
      </c>
      <c r="D28" s="520"/>
      <c r="E28" s="520" t="s">
        <v>237</v>
      </c>
      <c r="F28" s="520"/>
      <c r="G28" s="524" t="s">
        <v>238</v>
      </c>
      <c r="H28" s="524"/>
      <c r="I28" s="522"/>
      <c r="J28" s="86">
        <v>5.5</v>
      </c>
      <c r="K28" s="80">
        <v>105</v>
      </c>
      <c r="L28" s="81">
        <f>SUM(K28*C7)</f>
        <v>3312.75</v>
      </c>
      <c r="M28" s="63">
        <f t="shared" si="0"/>
        <v>2981.475</v>
      </c>
      <c r="N28" s="68">
        <f t="shared" si="1"/>
        <v>2815.8375</v>
      </c>
    </row>
    <row r="29" spans="2:14" ht="12.75" hidden="1" outlineLevel="1">
      <c r="B29" s="175" t="s">
        <v>239</v>
      </c>
      <c r="C29" s="518" t="s">
        <v>221</v>
      </c>
      <c r="D29" s="518"/>
      <c r="E29" s="518" t="s">
        <v>240</v>
      </c>
      <c r="F29" s="518"/>
      <c r="G29" s="525" t="s">
        <v>241</v>
      </c>
      <c r="H29" s="525"/>
      <c r="I29" s="523"/>
      <c r="J29" s="88">
        <v>6.5</v>
      </c>
      <c r="K29" s="83">
        <v>120</v>
      </c>
      <c r="L29" s="84">
        <f>SUM(K29*C7)</f>
        <v>3786</v>
      </c>
      <c r="M29" s="64">
        <f t="shared" si="0"/>
        <v>3407.4</v>
      </c>
      <c r="N29" s="69">
        <f t="shared" si="1"/>
        <v>3218.1</v>
      </c>
    </row>
    <row r="30" spans="2:14" ht="15.75" customHeight="1" hidden="1" outlineLevel="1">
      <c r="B30" s="431" t="s">
        <v>262</v>
      </c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</row>
    <row r="31" spans="2:14" ht="12.75" hidden="1" outlineLevel="1">
      <c r="B31" s="176" t="s">
        <v>242</v>
      </c>
      <c r="C31" s="534" t="s">
        <v>243</v>
      </c>
      <c r="D31" s="534"/>
      <c r="E31" s="534" t="s">
        <v>234</v>
      </c>
      <c r="F31" s="534"/>
      <c r="G31" s="533" t="s">
        <v>244</v>
      </c>
      <c r="H31" s="533"/>
      <c r="I31" s="89">
        <v>220</v>
      </c>
      <c r="J31" s="90">
        <v>1.1</v>
      </c>
      <c r="K31" s="91">
        <v>18</v>
      </c>
      <c r="L31" s="92">
        <f>SUM(K31*C7)</f>
        <v>567.9</v>
      </c>
      <c r="M31" s="74">
        <f t="shared" si="0"/>
        <v>511.11</v>
      </c>
      <c r="N31" s="75">
        <f t="shared" si="1"/>
        <v>482.715</v>
      </c>
    </row>
    <row r="32" spans="2:14" ht="18.75" customHeight="1" collapsed="1">
      <c r="B32" s="515" t="s">
        <v>265</v>
      </c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7"/>
    </row>
    <row r="33" spans="2:14" s="15" customFormat="1" ht="27" customHeight="1" hidden="1" outlineLevel="1">
      <c r="B33" s="190" t="s">
        <v>101</v>
      </c>
      <c r="C33" s="511" t="s">
        <v>268</v>
      </c>
      <c r="D33" s="511"/>
      <c r="E33" s="511" t="s">
        <v>269</v>
      </c>
      <c r="F33" s="511"/>
      <c r="G33" s="511" t="s">
        <v>270</v>
      </c>
      <c r="H33" s="511"/>
      <c r="I33" s="190" t="s">
        <v>104</v>
      </c>
      <c r="J33" s="192" t="s">
        <v>271</v>
      </c>
      <c r="K33" s="192" t="s">
        <v>209</v>
      </c>
      <c r="L33" s="57" t="s">
        <v>139</v>
      </c>
      <c r="M33" s="191" t="s">
        <v>140</v>
      </c>
      <c r="N33" s="66" t="s">
        <v>90</v>
      </c>
    </row>
    <row r="34" spans="2:14" ht="15.75" customHeight="1" hidden="1" outlineLevel="1">
      <c r="B34" s="431" t="s">
        <v>245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</row>
    <row r="35" spans="2:14" ht="12.75" hidden="1" outlineLevel="1">
      <c r="B35" s="173" t="s">
        <v>246</v>
      </c>
      <c r="C35" s="519" t="s">
        <v>247</v>
      </c>
      <c r="D35" s="519"/>
      <c r="E35" s="76" t="s">
        <v>237</v>
      </c>
      <c r="F35" s="93"/>
      <c r="G35" s="531" t="s">
        <v>248</v>
      </c>
      <c r="H35" s="531"/>
      <c r="I35" s="521">
        <v>220</v>
      </c>
      <c r="J35" s="85">
        <v>1</v>
      </c>
      <c r="K35" s="77">
        <v>19</v>
      </c>
      <c r="L35" s="78">
        <f>SUM(K35*C7)</f>
        <v>599.45</v>
      </c>
      <c r="M35" s="62">
        <f t="shared" si="0"/>
        <v>539.5050000000001</v>
      </c>
      <c r="N35" s="67">
        <f t="shared" si="1"/>
        <v>509.5325</v>
      </c>
    </row>
    <row r="36" spans="2:14" ht="12.75" hidden="1" outlineLevel="1">
      <c r="B36" s="175" t="s">
        <v>249</v>
      </c>
      <c r="C36" s="518" t="s">
        <v>250</v>
      </c>
      <c r="D36" s="518"/>
      <c r="E36" s="82" t="s">
        <v>237</v>
      </c>
      <c r="F36" s="94"/>
      <c r="G36" s="525" t="s">
        <v>251</v>
      </c>
      <c r="H36" s="525"/>
      <c r="I36" s="523"/>
      <c r="J36" s="88">
        <v>1.4</v>
      </c>
      <c r="K36" s="83">
        <v>28</v>
      </c>
      <c r="L36" s="84">
        <f>SUM(K36*C7)</f>
        <v>883.4</v>
      </c>
      <c r="M36" s="64">
        <f t="shared" si="0"/>
        <v>795.06</v>
      </c>
      <c r="N36" s="69">
        <f t="shared" si="1"/>
        <v>750.89</v>
      </c>
    </row>
    <row r="37" spans="2:14" ht="16.5" customHeight="1" hidden="1" outlineLevel="1">
      <c r="B37" s="431" t="s">
        <v>252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</row>
    <row r="38" spans="2:14" ht="12.75" hidden="1" outlineLevel="1">
      <c r="B38" s="173" t="s">
        <v>253</v>
      </c>
      <c r="C38" s="527">
        <v>2000</v>
      </c>
      <c r="D38" s="527"/>
      <c r="E38" s="76" t="s">
        <v>254</v>
      </c>
      <c r="F38" s="93"/>
      <c r="G38" s="532" t="s">
        <v>255</v>
      </c>
      <c r="H38" s="532"/>
      <c r="I38" s="521">
        <v>220</v>
      </c>
      <c r="J38" s="76">
        <v>2.5</v>
      </c>
      <c r="K38" s="77">
        <v>105</v>
      </c>
      <c r="L38" s="78">
        <f>SUM(K38*C7)</f>
        <v>3312.75</v>
      </c>
      <c r="M38" s="62">
        <f t="shared" si="0"/>
        <v>2981.475</v>
      </c>
      <c r="N38" s="67">
        <f t="shared" si="1"/>
        <v>2815.8375</v>
      </c>
    </row>
    <row r="39" spans="2:14" ht="12.75" hidden="1" outlineLevel="1">
      <c r="B39" s="174" t="s">
        <v>483</v>
      </c>
      <c r="C39" s="528">
        <v>1800</v>
      </c>
      <c r="D39" s="528"/>
      <c r="E39" s="79" t="s">
        <v>254</v>
      </c>
      <c r="F39" s="95"/>
      <c r="G39" s="529" t="s">
        <v>256</v>
      </c>
      <c r="H39" s="529"/>
      <c r="I39" s="522"/>
      <c r="J39" s="79">
        <v>4.5</v>
      </c>
      <c r="K39" s="80">
        <v>160</v>
      </c>
      <c r="L39" s="81">
        <f>SUM(K39*C7)</f>
        <v>5048</v>
      </c>
      <c r="M39" s="63">
        <f t="shared" si="0"/>
        <v>4543.2</v>
      </c>
      <c r="N39" s="68">
        <f t="shared" si="1"/>
        <v>4290.8</v>
      </c>
    </row>
    <row r="40" spans="2:14" ht="12.75" hidden="1" outlineLevel="1">
      <c r="B40" s="175" t="s">
        <v>484</v>
      </c>
      <c r="C40" s="526">
        <v>1000</v>
      </c>
      <c r="D40" s="526"/>
      <c r="E40" s="82" t="s">
        <v>254</v>
      </c>
      <c r="F40" s="94"/>
      <c r="G40" s="530" t="s">
        <v>257</v>
      </c>
      <c r="H40" s="530"/>
      <c r="I40" s="523"/>
      <c r="J40" s="82">
        <v>3.4</v>
      </c>
      <c r="K40" s="83">
        <v>140</v>
      </c>
      <c r="L40" s="84">
        <f>SUM(K40*C7)</f>
        <v>4417</v>
      </c>
      <c r="M40" s="64">
        <f t="shared" si="0"/>
        <v>3975.3</v>
      </c>
      <c r="N40" s="69">
        <f t="shared" si="1"/>
        <v>3754.45</v>
      </c>
    </row>
    <row r="41" spans="2:14" ht="26.25" customHeight="1">
      <c r="B41" s="535" t="s">
        <v>207</v>
      </c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</row>
    <row r="42" spans="2:14" ht="18.75" customHeight="1" collapsed="1">
      <c r="B42" s="490" t="s">
        <v>100</v>
      </c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2"/>
    </row>
    <row r="43" spans="2:14" s="15" customFormat="1" ht="27" customHeight="1" hidden="1" outlineLevel="1">
      <c r="B43" s="190" t="s">
        <v>101</v>
      </c>
      <c r="C43" s="463" t="s">
        <v>102</v>
      </c>
      <c r="D43" s="463"/>
      <c r="E43" s="463" t="s">
        <v>103</v>
      </c>
      <c r="F43" s="463"/>
      <c r="G43" s="463"/>
      <c r="H43" s="190" t="s">
        <v>104</v>
      </c>
      <c r="I43" s="190" t="s">
        <v>105</v>
      </c>
      <c r="J43" s="190" t="s">
        <v>106</v>
      </c>
      <c r="K43" s="190" t="s">
        <v>107</v>
      </c>
      <c r="L43" s="57" t="s">
        <v>139</v>
      </c>
      <c r="M43" s="191" t="s">
        <v>140</v>
      </c>
      <c r="N43" s="66" t="s">
        <v>90</v>
      </c>
    </row>
    <row r="44" spans="2:14" ht="16.5" customHeight="1" hidden="1" outlineLevel="1">
      <c r="B44" s="493" t="s">
        <v>108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</row>
    <row r="45" spans="2:14" ht="12.75" hidden="1" outlineLevel="1">
      <c r="B45" s="177" t="s">
        <v>109</v>
      </c>
      <c r="C45" s="504" t="s">
        <v>110</v>
      </c>
      <c r="D45" s="504"/>
      <c r="E45" s="504">
        <v>300</v>
      </c>
      <c r="F45" s="504"/>
      <c r="G45" s="504"/>
      <c r="H45" s="49">
        <v>220</v>
      </c>
      <c r="I45" s="49">
        <v>7.5</v>
      </c>
      <c r="J45" s="504" t="s">
        <v>111</v>
      </c>
      <c r="K45" s="50">
        <v>120</v>
      </c>
      <c r="L45" s="58">
        <f>SUM(K45*C7)</f>
        <v>3786</v>
      </c>
      <c r="M45" s="62">
        <f>SUM(L45*0.9)</f>
        <v>3407.4</v>
      </c>
      <c r="N45" s="67">
        <f>SUM(L45*0.85)</f>
        <v>3218.1</v>
      </c>
    </row>
    <row r="46" spans="2:14" ht="12.75" hidden="1" outlineLevel="1">
      <c r="B46" s="178" t="s">
        <v>112</v>
      </c>
      <c r="C46" s="505" t="s">
        <v>113</v>
      </c>
      <c r="D46" s="505"/>
      <c r="E46" s="505">
        <v>400</v>
      </c>
      <c r="F46" s="505"/>
      <c r="G46" s="505"/>
      <c r="H46" s="52" t="s">
        <v>114</v>
      </c>
      <c r="I46" s="51">
        <v>7.5</v>
      </c>
      <c r="J46" s="505"/>
      <c r="K46" s="53">
        <v>160</v>
      </c>
      <c r="L46" s="59">
        <f>SUM(K46*C7)</f>
        <v>5048</v>
      </c>
      <c r="M46" s="63">
        <f aca="true" t="shared" si="2" ref="M46:M56">SUM(L46*0.9)</f>
        <v>4543.2</v>
      </c>
      <c r="N46" s="68">
        <f aca="true" t="shared" si="3" ref="N46:N58">SUM(L46*0.85)</f>
        <v>4290.8</v>
      </c>
    </row>
    <row r="47" spans="2:14" ht="12.75" hidden="1" outlineLevel="1">
      <c r="B47" s="178" t="s">
        <v>115</v>
      </c>
      <c r="C47" s="505" t="s">
        <v>116</v>
      </c>
      <c r="D47" s="505"/>
      <c r="E47" s="505">
        <v>820</v>
      </c>
      <c r="F47" s="505"/>
      <c r="G47" s="505"/>
      <c r="H47" s="505">
        <v>380</v>
      </c>
      <c r="I47" s="51">
        <v>14</v>
      </c>
      <c r="J47" s="51" t="s">
        <v>117</v>
      </c>
      <c r="K47" s="53">
        <v>210</v>
      </c>
      <c r="L47" s="59">
        <f>SUM(K47*C7)</f>
        <v>6625.5</v>
      </c>
      <c r="M47" s="63">
        <f t="shared" si="2"/>
        <v>5962.95</v>
      </c>
      <c r="N47" s="68">
        <f t="shared" si="3"/>
        <v>5631.675</v>
      </c>
    </row>
    <row r="48" spans="2:14" ht="12.75" hidden="1" outlineLevel="1">
      <c r="B48" s="178" t="s">
        <v>118</v>
      </c>
      <c r="C48" s="505" t="s">
        <v>119</v>
      </c>
      <c r="D48" s="505"/>
      <c r="E48" s="505">
        <v>1070</v>
      </c>
      <c r="F48" s="505"/>
      <c r="G48" s="505"/>
      <c r="H48" s="505"/>
      <c r="I48" s="51">
        <v>21</v>
      </c>
      <c r="J48" s="505" t="s">
        <v>120</v>
      </c>
      <c r="K48" s="53">
        <v>315</v>
      </c>
      <c r="L48" s="59">
        <f>SUM(K48*C7)</f>
        <v>9938.25</v>
      </c>
      <c r="M48" s="63">
        <f t="shared" si="2"/>
        <v>8944.425000000001</v>
      </c>
      <c r="N48" s="68">
        <f t="shared" si="3"/>
        <v>8447.512499999999</v>
      </c>
    </row>
    <row r="49" spans="2:14" ht="12.75" hidden="1" outlineLevel="1">
      <c r="B49" s="178" t="s">
        <v>121</v>
      </c>
      <c r="C49" s="505" t="s">
        <v>122</v>
      </c>
      <c r="D49" s="505"/>
      <c r="E49" s="505">
        <v>1700</v>
      </c>
      <c r="F49" s="505"/>
      <c r="G49" s="505"/>
      <c r="H49" s="505"/>
      <c r="I49" s="51">
        <v>23</v>
      </c>
      <c r="J49" s="505"/>
      <c r="K49" s="53">
        <v>420</v>
      </c>
      <c r="L49" s="59">
        <f>SUM(K49*C7)</f>
        <v>13251</v>
      </c>
      <c r="M49" s="63">
        <f t="shared" si="2"/>
        <v>11925.9</v>
      </c>
      <c r="N49" s="68">
        <f t="shared" si="3"/>
        <v>11263.35</v>
      </c>
    </row>
    <row r="50" spans="2:14" ht="12.75" hidden="1" outlineLevel="1">
      <c r="B50" s="178" t="s">
        <v>123</v>
      </c>
      <c r="C50" s="505" t="s">
        <v>124</v>
      </c>
      <c r="D50" s="505"/>
      <c r="E50" s="505">
        <v>2450</v>
      </c>
      <c r="F50" s="505"/>
      <c r="G50" s="505"/>
      <c r="H50" s="505"/>
      <c r="I50" s="51">
        <v>25</v>
      </c>
      <c r="J50" s="505"/>
      <c r="K50" s="53">
        <v>485</v>
      </c>
      <c r="L50" s="59">
        <f>SUM(K50*C7)</f>
        <v>15301.75</v>
      </c>
      <c r="M50" s="63">
        <f t="shared" si="2"/>
        <v>13771.575</v>
      </c>
      <c r="N50" s="68">
        <f t="shared" si="3"/>
        <v>13006.4875</v>
      </c>
    </row>
    <row r="51" spans="2:14" ht="12.75" hidden="1" outlineLevel="1">
      <c r="B51" s="179" t="s">
        <v>125</v>
      </c>
      <c r="C51" s="506" t="s">
        <v>126</v>
      </c>
      <c r="D51" s="506"/>
      <c r="E51" s="506"/>
      <c r="F51" s="506"/>
      <c r="G51" s="506"/>
      <c r="H51" s="506"/>
      <c r="I51" s="54">
        <v>29</v>
      </c>
      <c r="J51" s="506"/>
      <c r="K51" s="55">
        <v>600</v>
      </c>
      <c r="L51" s="60">
        <f>SUM(K51*C7)</f>
        <v>18930</v>
      </c>
      <c r="M51" s="64">
        <f t="shared" si="2"/>
        <v>17037</v>
      </c>
      <c r="N51" s="69">
        <f t="shared" si="3"/>
        <v>16090.5</v>
      </c>
    </row>
    <row r="52" spans="2:14" ht="16.5" customHeight="1" hidden="1" outlineLevel="1">
      <c r="B52" s="493" t="s">
        <v>127</v>
      </c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</row>
    <row r="53" spans="2:14" ht="12.75" hidden="1" outlineLevel="1">
      <c r="B53" s="177" t="s">
        <v>128</v>
      </c>
      <c r="C53" s="504" t="s">
        <v>110</v>
      </c>
      <c r="D53" s="504"/>
      <c r="E53" s="504">
        <v>300</v>
      </c>
      <c r="F53" s="504"/>
      <c r="G53" s="504"/>
      <c r="H53" s="504">
        <v>220</v>
      </c>
      <c r="I53" s="49">
        <v>7.5</v>
      </c>
      <c r="J53" s="504" t="s">
        <v>129</v>
      </c>
      <c r="K53" s="50">
        <v>115</v>
      </c>
      <c r="L53" s="58">
        <f>SUM(K53*C7)</f>
        <v>3628.25</v>
      </c>
      <c r="M53" s="62">
        <f t="shared" si="2"/>
        <v>3265.425</v>
      </c>
      <c r="N53" s="67">
        <f t="shared" si="3"/>
        <v>3084.0125</v>
      </c>
    </row>
    <row r="54" spans="2:14" ht="12.75" hidden="1" outlineLevel="1">
      <c r="B54" s="178" t="s">
        <v>130</v>
      </c>
      <c r="C54" s="505" t="s">
        <v>113</v>
      </c>
      <c r="D54" s="505"/>
      <c r="E54" s="505">
        <v>400</v>
      </c>
      <c r="F54" s="505"/>
      <c r="G54" s="505"/>
      <c r="H54" s="505"/>
      <c r="I54" s="51">
        <v>8</v>
      </c>
      <c r="J54" s="505"/>
      <c r="K54" s="53">
        <v>150</v>
      </c>
      <c r="L54" s="59">
        <f>SUM(K54*C7)</f>
        <v>4732.5</v>
      </c>
      <c r="M54" s="63">
        <f t="shared" si="2"/>
        <v>4259.25</v>
      </c>
      <c r="N54" s="68">
        <f t="shared" si="3"/>
        <v>4022.625</v>
      </c>
    </row>
    <row r="55" spans="2:14" ht="12.75" hidden="1" outlineLevel="1">
      <c r="B55" s="178" t="s">
        <v>131</v>
      </c>
      <c r="C55" s="505" t="s">
        <v>132</v>
      </c>
      <c r="D55" s="505"/>
      <c r="E55" s="505">
        <v>820</v>
      </c>
      <c r="F55" s="505"/>
      <c r="G55" s="505"/>
      <c r="H55" s="505">
        <v>380</v>
      </c>
      <c r="I55" s="51">
        <v>12</v>
      </c>
      <c r="J55" s="505" t="s">
        <v>133</v>
      </c>
      <c r="K55" s="53">
        <v>195</v>
      </c>
      <c r="L55" s="59">
        <f>SUM(K55*C7)</f>
        <v>6152.25</v>
      </c>
      <c r="M55" s="63">
        <f t="shared" si="2"/>
        <v>5537.025000000001</v>
      </c>
      <c r="N55" s="68">
        <f t="shared" si="3"/>
        <v>5229.412499999999</v>
      </c>
    </row>
    <row r="56" spans="2:14" ht="12.75" hidden="1" outlineLevel="1">
      <c r="B56" s="179" t="s">
        <v>134</v>
      </c>
      <c r="C56" s="506" t="s">
        <v>116</v>
      </c>
      <c r="D56" s="506"/>
      <c r="E56" s="506"/>
      <c r="F56" s="506"/>
      <c r="G56" s="506"/>
      <c r="H56" s="506"/>
      <c r="I56" s="54">
        <v>12</v>
      </c>
      <c r="J56" s="506"/>
      <c r="K56" s="55">
        <v>225</v>
      </c>
      <c r="L56" s="60">
        <f>SUM(K56*C7)</f>
        <v>7098.75</v>
      </c>
      <c r="M56" s="64">
        <f t="shared" si="2"/>
        <v>6388.875</v>
      </c>
      <c r="N56" s="69">
        <f t="shared" si="3"/>
        <v>6033.9375</v>
      </c>
    </row>
    <row r="57" spans="2:14" ht="16.5" customHeight="1" hidden="1" outlineLevel="1">
      <c r="B57" s="493" t="s">
        <v>135</v>
      </c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</row>
    <row r="58" spans="2:14" ht="12.75" hidden="1" outlineLevel="1">
      <c r="B58" s="180" t="s">
        <v>136</v>
      </c>
      <c r="C58" s="539" t="s">
        <v>137</v>
      </c>
      <c r="D58" s="539"/>
      <c r="E58" s="540">
        <v>120</v>
      </c>
      <c r="F58" s="540"/>
      <c r="G58" s="540"/>
      <c r="H58" s="71">
        <v>220</v>
      </c>
      <c r="I58" s="71">
        <v>2.4</v>
      </c>
      <c r="J58" s="71" t="s">
        <v>138</v>
      </c>
      <c r="K58" s="72">
        <v>59</v>
      </c>
      <c r="L58" s="73">
        <f>SUM(K58*C7)</f>
        <v>1861.45</v>
      </c>
      <c r="M58" s="74">
        <f>SUM(L58*0.9)</f>
        <v>1675.305</v>
      </c>
      <c r="N58" s="75">
        <f t="shared" si="3"/>
        <v>1582.2325</v>
      </c>
    </row>
    <row r="59" spans="2:14" ht="18.75" customHeight="1" collapsed="1">
      <c r="B59" s="536" t="s">
        <v>141</v>
      </c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</row>
    <row r="60" spans="2:14" s="15" customFormat="1" ht="27" customHeight="1" hidden="1" outlineLevel="1">
      <c r="B60" s="190" t="s">
        <v>101</v>
      </c>
      <c r="C60" s="463" t="s">
        <v>102</v>
      </c>
      <c r="D60" s="463"/>
      <c r="E60" s="463" t="s">
        <v>142</v>
      </c>
      <c r="F60" s="463"/>
      <c r="G60" s="463"/>
      <c r="H60" s="190" t="s">
        <v>104</v>
      </c>
      <c r="I60" s="190" t="s">
        <v>105</v>
      </c>
      <c r="J60" s="190" t="s">
        <v>106</v>
      </c>
      <c r="K60" s="190" t="s">
        <v>107</v>
      </c>
      <c r="L60" s="57" t="s">
        <v>139</v>
      </c>
      <c r="M60" s="191" t="s">
        <v>140</v>
      </c>
      <c r="N60" s="66" t="s">
        <v>90</v>
      </c>
    </row>
    <row r="61" spans="2:14" ht="16.5" customHeight="1" hidden="1" outlineLevel="1">
      <c r="B61" s="493" t="s">
        <v>143</v>
      </c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</row>
    <row r="62" spans="2:14" ht="12.75" hidden="1" outlineLevel="1">
      <c r="B62" s="177" t="s">
        <v>144</v>
      </c>
      <c r="C62" s="499">
        <v>0.8</v>
      </c>
      <c r="D62" s="499"/>
      <c r="E62" s="504">
        <v>3.6</v>
      </c>
      <c r="F62" s="504"/>
      <c r="G62" s="504"/>
      <c r="H62" s="504">
        <v>220</v>
      </c>
      <c r="I62" s="49">
        <v>3.8</v>
      </c>
      <c r="J62" s="49" t="s">
        <v>145</v>
      </c>
      <c r="K62" s="50">
        <v>75</v>
      </c>
      <c r="L62" s="58">
        <f>SUM(K62*C7)</f>
        <v>2366.25</v>
      </c>
      <c r="M62" s="62">
        <f>SUM(L62*0.9)</f>
        <v>2129.625</v>
      </c>
      <c r="N62" s="67">
        <f>SUM(L62*0.85)</f>
        <v>2011.3125</v>
      </c>
    </row>
    <row r="63" spans="2:14" ht="12.75" hidden="1" outlineLevel="1">
      <c r="B63" s="178" t="s">
        <v>146</v>
      </c>
      <c r="C63" s="500">
        <v>1</v>
      </c>
      <c r="D63" s="500"/>
      <c r="E63" s="505">
        <v>4.5</v>
      </c>
      <c r="F63" s="505"/>
      <c r="G63" s="505"/>
      <c r="H63" s="505"/>
      <c r="I63" s="51">
        <v>5.2</v>
      </c>
      <c r="J63" s="51" t="s">
        <v>147</v>
      </c>
      <c r="K63" s="53">
        <v>90</v>
      </c>
      <c r="L63" s="59">
        <f>K63*C7</f>
        <v>2839.5</v>
      </c>
      <c r="M63" s="63">
        <f>SUM(L63*0.9)</f>
        <v>2555.55</v>
      </c>
      <c r="N63" s="68">
        <f>SUM(L63*0.85)</f>
        <v>2413.575</v>
      </c>
    </row>
    <row r="64" spans="2:14" ht="12.75" hidden="1" outlineLevel="1">
      <c r="B64" s="178" t="s">
        <v>148</v>
      </c>
      <c r="C64" s="500">
        <v>2</v>
      </c>
      <c r="D64" s="500"/>
      <c r="E64" s="505">
        <v>9.1</v>
      </c>
      <c r="F64" s="505"/>
      <c r="G64" s="505"/>
      <c r="H64" s="505"/>
      <c r="I64" s="51">
        <v>9.4</v>
      </c>
      <c r="J64" s="51" t="s">
        <v>149</v>
      </c>
      <c r="K64" s="53">
        <v>150</v>
      </c>
      <c r="L64" s="59">
        <f>K64*C7</f>
        <v>4732.5</v>
      </c>
      <c r="M64" s="63">
        <f>SUM(L64*0.9)</f>
        <v>4259.25</v>
      </c>
      <c r="N64" s="68">
        <f>SUM(L64*0.85)</f>
        <v>4022.625</v>
      </c>
    </row>
    <row r="65" spans="2:14" ht="12.75" hidden="1" outlineLevel="1">
      <c r="B65" s="178" t="s">
        <v>150</v>
      </c>
      <c r="C65" s="500">
        <v>3</v>
      </c>
      <c r="D65" s="500"/>
      <c r="E65" s="505">
        <v>4.5</v>
      </c>
      <c r="F65" s="505"/>
      <c r="G65" s="505"/>
      <c r="H65" s="505">
        <v>380</v>
      </c>
      <c r="I65" s="51">
        <v>18</v>
      </c>
      <c r="J65" s="505" t="s">
        <v>151</v>
      </c>
      <c r="K65" s="53">
        <v>220</v>
      </c>
      <c r="L65" s="59">
        <f>K65*C7</f>
        <v>6941</v>
      </c>
      <c r="M65" s="63">
        <f>SUM(L65*0.9)</f>
        <v>6246.900000000001</v>
      </c>
      <c r="N65" s="68">
        <f>SUM(L65*0.85)</f>
        <v>5899.849999999999</v>
      </c>
    </row>
    <row r="66" spans="2:14" ht="12.75" hidden="1" outlineLevel="1">
      <c r="B66" s="179" t="s">
        <v>152</v>
      </c>
      <c r="C66" s="507">
        <v>4</v>
      </c>
      <c r="D66" s="507"/>
      <c r="E66" s="506">
        <v>6</v>
      </c>
      <c r="F66" s="506"/>
      <c r="G66" s="506"/>
      <c r="H66" s="506"/>
      <c r="I66" s="54">
        <v>20</v>
      </c>
      <c r="J66" s="506"/>
      <c r="K66" s="55">
        <v>251</v>
      </c>
      <c r="L66" s="60">
        <f>K66*C7</f>
        <v>7919.05</v>
      </c>
      <c r="M66" s="64">
        <f>SUM(L66*0.9)</f>
        <v>7127.145</v>
      </c>
      <c r="N66" s="69">
        <f>SUM(L66*0.85)</f>
        <v>6731.1925</v>
      </c>
    </row>
    <row r="67" spans="2:14" s="15" customFormat="1" ht="27" customHeight="1" hidden="1" outlineLevel="1">
      <c r="B67" s="190" t="s">
        <v>101</v>
      </c>
      <c r="C67" s="463" t="s">
        <v>153</v>
      </c>
      <c r="D67" s="463"/>
      <c r="E67" s="463" t="s">
        <v>142</v>
      </c>
      <c r="F67" s="463"/>
      <c r="G67" s="463"/>
      <c r="H67" s="190" t="s">
        <v>104</v>
      </c>
      <c r="I67" s="190" t="s">
        <v>105</v>
      </c>
      <c r="J67" s="190" t="s">
        <v>106</v>
      </c>
      <c r="K67" s="190" t="s">
        <v>154</v>
      </c>
      <c r="L67" s="57" t="s">
        <v>139</v>
      </c>
      <c r="M67" s="191" t="s">
        <v>140</v>
      </c>
      <c r="N67" s="66" t="s">
        <v>90</v>
      </c>
    </row>
    <row r="68" spans="2:14" ht="16.5" customHeight="1" hidden="1" outlineLevel="1">
      <c r="B68" s="493" t="s">
        <v>155</v>
      </c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</row>
    <row r="69" spans="2:14" ht="12.75" hidden="1" outlineLevel="1">
      <c r="B69" s="177" t="s">
        <v>156</v>
      </c>
      <c r="C69" s="504" t="s">
        <v>157</v>
      </c>
      <c r="D69" s="504"/>
      <c r="E69" s="504">
        <v>10</v>
      </c>
      <c r="F69" s="504"/>
      <c r="G69" s="504"/>
      <c r="H69" s="504">
        <v>220</v>
      </c>
      <c r="I69" s="504">
        <v>0.2</v>
      </c>
      <c r="J69" s="504" t="s">
        <v>158</v>
      </c>
      <c r="K69" s="50">
        <v>36</v>
      </c>
      <c r="L69" s="58">
        <f>SUM(K69*C7)</f>
        <v>1135.8</v>
      </c>
      <c r="M69" s="62">
        <f>SUM(L69*0.9)</f>
        <v>1022.22</v>
      </c>
      <c r="N69" s="67">
        <f>SUM(L69*0.85)</f>
        <v>965.43</v>
      </c>
    </row>
    <row r="70" spans="2:14" ht="12.75" hidden="1" outlineLevel="1">
      <c r="B70" s="179" t="s">
        <v>159</v>
      </c>
      <c r="C70" s="506" t="s">
        <v>160</v>
      </c>
      <c r="D70" s="506"/>
      <c r="E70" s="506">
        <v>16</v>
      </c>
      <c r="F70" s="506"/>
      <c r="G70" s="506"/>
      <c r="H70" s="506"/>
      <c r="I70" s="506"/>
      <c r="J70" s="506"/>
      <c r="K70" s="55">
        <v>36</v>
      </c>
      <c r="L70" s="60">
        <f>SUM(K70*C7)</f>
        <v>1135.8</v>
      </c>
      <c r="M70" s="64">
        <f>SUM(L70*0.9)</f>
        <v>1022.22</v>
      </c>
      <c r="N70" s="69">
        <f>SUM(L70*0.85)</f>
        <v>965.43</v>
      </c>
    </row>
    <row r="71" spans="2:14" ht="18.75" customHeight="1" collapsed="1">
      <c r="B71" s="536" t="s">
        <v>161</v>
      </c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</row>
    <row r="72" spans="2:14" s="15" customFormat="1" ht="27" customHeight="1" hidden="1" outlineLevel="1">
      <c r="B72" s="190" t="s">
        <v>101</v>
      </c>
      <c r="C72" s="190" t="s">
        <v>102</v>
      </c>
      <c r="D72" s="190" t="s">
        <v>103</v>
      </c>
      <c r="E72" s="190" t="s">
        <v>162</v>
      </c>
      <c r="F72" s="463" t="s">
        <v>163</v>
      </c>
      <c r="G72" s="463"/>
      <c r="H72" s="190" t="s">
        <v>104</v>
      </c>
      <c r="I72" s="190" t="s">
        <v>105</v>
      </c>
      <c r="J72" s="190" t="s">
        <v>106</v>
      </c>
      <c r="K72" s="190" t="s">
        <v>107</v>
      </c>
      <c r="L72" s="57" t="s">
        <v>139</v>
      </c>
      <c r="M72" s="191" t="s">
        <v>140</v>
      </c>
      <c r="N72" s="66" t="s">
        <v>90</v>
      </c>
    </row>
    <row r="73" spans="2:14" ht="16.5" customHeight="1" hidden="1" outlineLevel="1">
      <c r="B73" s="493" t="s">
        <v>164</v>
      </c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</row>
    <row r="74" spans="2:14" ht="12.75" hidden="1" outlineLevel="1">
      <c r="B74" s="177" t="s">
        <v>165</v>
      </c>
      <c r="C74" s="49" t="s">
        <v>110</v>
      </c>
      <c r="D74" s="49">
        <v>300</v>
      </c>
      <c r="E74" s="499" t="s">
        <v>166</v>
      </c>
      <c r="F74" s="501" t="s">
        <v>167</v>
      </c>
      <c r="G74" s="501"/>
      <c r="H74" s="504">
        <v>220</v>
      </c>
      <c r="I74" s="49">
        <v>5</v>
      </c>
      <c r="J74" s="49" t="s">
        <v>168</v>
      </c>
      <c r="K74" s="50">
        <v>115</v>
      </c>
      <c r="L74" s="58">
        <f>K74*C7</f>
        <v>3628.25</v>
      </c>
      <c r="M74" s="62">
        <f>SUM(L74*0.9)</f>
        <v>3265.425</v>
      </c>
      <c r="N74" s="67">
        <f>SUM(L74*0.85)</f>
        <v>3084.0125</v>
      </c>
    </row>
    <row r="75" spans="2:14" ht="12.75" hidden="1" outlineLevel="1">
      <c r="B75" s="178" t="s">
        <v>169</v>
      </c>
      <c r="C75" s="51" t="s">
        <v>170</v>
      </c>
      <c r="D75" s="51">
        <v>400</v>
      </c>
      <c r="E75" s="500"/>
      <c r="F75" s="502"/>
      <c r="G75" s="502"/>
      <c r="H75" s="505"/>
      <c r="I75" s="51">
        <v>8</v>
      </c>
      <c r="J75" s="51" t="s">
        <v>171</v>
      </c>
      <c r="K75" s="53">
        <v>180</v>
      </c>
      <c r="L75" s="59">
        <f>K75*C7</f>
        <v>5679</v>
      </c>
      <c r="M75" s="63">
        <f aca="true" t="shared" si="4" ref="M75:M89">SUM(L75*0.9)</f>
        <v>5111.1</v>
      </c>
      <c r="N75" s="68">
        <f aca="true" t="shared" si="5" ref="N75:N89">SUM(L75*0.85)</f>
        <v>4827.15</v>
      </c>
    </row>
    <row r="76" spans="2:14" ht="12.75" hidden="1" outlineLevel="1">
      <c r="B76" s="178" t="s">
        <v>172</v>
      </c>
      <c r="C76" s="51" t="s">
        <v>132</v>
      </c>
      <c r="D76" s="51">
        <v>600</v>
      </c>
      <c r="E76" s="500"/>
      <c r="F76" s="502"/>
      <c r="G76" s="502"/>
      <c r="H76" s="505"/>
      <c r="I76" s="51">
        <v>10</v>
      </c>
      <c r="J76" s="51" t="s">
        <v>173</v>
      </c>
      <c r="K76" s="53">
        <v>240</v>
      </c>
      <c r="L76" s="59">
        <f>K76*C7</f>
        <v>7572</v>
      </c>
      <c r="M76" s="63">
        <f t="shared" si="4"/>
        <v>6814.8</v>
      </c>
      <c r="N76" s="68">
        <f t="shared" si="5"/>
        <v>6436.2</v>
      </c>
    </row>
    <row r="77" spans="2:14" ht="12.75" hidden="1" outlineLevel="1">
      <c r="B77" s="179" t="s">
        <v>174</v>
      </c>
      <c r="C77" s="54" t="s">
        <v>116</v>
      </c>
      <c r="D77" s="54">
        <v>900</v>
      </c>
      <c r="E77" s="507"/>
      <c r="F77" s="503"/>
      <c r="G77" s="503"/>
      <c r="H77" s="54">
        <v>380</v>
      </c>
      <c r="I77" s="54">
        <v>15</v>
      </c>
      <c r="J77" s="54" t="s">
        <v>175</v>
      </c>
      <c r="K77" s="55">
        <v>366</v>
      </c>
      <c r="L77" s="60">
        <f>K77*C7</f>
        <v>11547.300000000001</v>
      </c>
      <c r="M77" s="64">
        <f t="shared" si="4"/>
        <v>10392.570000000002</v>
      </c>
      <c r="N77" s="69">
        <f t="shared" si="5"/>
        <v>9815.205</v>
      </c>
    </row>
    <row r="78" spans="2:14" ht="16.5" customHeight="1" hidden="1" outlineLevel="1">
      <c r="B78" s="493" t="s">
        <v>176</v>
      </c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</row>
    <row r="79" spans="2:14" ht="12.75" hidden="1" outlineLevel="1">
      <c r="B79" s="177" t="s">
        <v>177</v>
      </c>
      <c r="C79" s="49" t="s">
        <v>110</v>
      </c>
      <c r="D79" s="49">
        <v>600</v>
      </c>
      <c r="E79" s="56" t="s">
        <v>166</v>
      </c>
      <c r="F79" s="501" t="s">
        <v>167</v>
      </c>
      <c r="G79" s="501"/>
      <c r="H79" s="49">
        <v>220</v>
      </c>
      <c r="I79" s="49">
        <v>9</v>
      </c>
      <c r="J79" s="49" t="s">
        <v>178</v>
      </c>
      <c r="K79" s="50">
        <v>180</v>
      </c>
      <c r="L79" s="58">
        <f>K79*C7</f>
        <v>5679</v>
      </c>
      <c r="M79" s="62">
        <f t="shared" si="4"/>
        <v>5111.1</v>
      </c>
      <c r="N79" s="67">
        <f t="shared" si="5"/>
        <v>4827.15</v>
      </c>
    </row>
    <row r="80" spans="2:14" ht="12.75" hidden="1" outlineLevel="1">
      <c r="B80" s="178" t="s">
        <v>179</v>
      </c>
      <c r="C80" s="51" t="s">
        <v>180</v>
      </c>
      <c r="D80" s="51">
        <v>1500</v>
      </c>
      <c r="E80" s="52" t="s">
        <v>181</v>
      </c>
      <c r="F80" s="502" t="s">
        <v>182</v>
      </c>
      <c r="G80" s="502"/>
      <c r="H80" s="505">
        <v>380</v>
      </c>
      <c r="I80" s="51">
        <v>17</v>
      </c>
      <c r="J80" s="51" t="s">
        <v>183</v>
      </c>
      <c r="K80" s="53">
        <v>375</v>
      </c>
      <c r="L80" s="59">
        <f>K80*C7</f>
        <v>11831.25</v>
      </c>
      <c r="M80" s="63">
        <f t="shared" si="4"/>
        <v>10648.125</v>
      </c>
      <c r="N80" s="68">
        <f t="shared" si="5"/>
        <v>10056.5625</v>
      </c>
    </row>
    <row r="81" spans="2:14" ht="12.75" hidden="1" outlineLevel="1">
      <c r="B81" s="178" t="s">
        <v>184</v>
      </c>
      <c r="C81" s="51" t="s">
        <v>185</v>
      </c>
      <c r="D81" s="51">
        <v>1600</v>
      </c>
      <c r="E81" s="52" t="s">
        <v>166</v>
      </c>
      <c r="F81" s="502"/>
      <c r="G81" s="502"/>
      <c r="H81" s="505"/>
      <c r="I81" s="51">
        <v>28</v>
      </c>
      <c r="J81" s="51" t="s">
        <v>186</v>
      </c>
      <c r="K81" s="53">
        <v>535</v>
      </c>
      <c r="L81" s="59">
        <f>K81*C7</f>
        <v>16879.25</v>
      </c>
      <c r="M81" s="63">
        <f t="shared" si="4"/>
        <v>15191.325</v>
      </c>
      <c r="N81" s="68">
        <f t="shared" si="5"/>
        <v>14347.3625</v>
      </c>
    </row>
    <row r="82" spans="2:14" ht="12.75" hidden="1" outlineLevel="1">
      <c r="B82" s="178" t="s">
        <v>187</v>
      </c>
      <c r="C82" s="51" t="s">
        <v>188</v>
      </c>
      <c r="D82" s="505">
        <v>3000</v>
      </c>
      <c r="E82" s="500" t="s">
        <v>181</v>
      </c>
      <c r="F82" s="502"/>
      <c r="G82" s="502"/>
      <c r="H82" s="505"/>
      <c r="I82" s="505">
        <v>45</v>
      </c>
      <c r="J82" s="505" t="s">
        <v>189</v>
      </c>
      <c r="K82" s="53">
        <v>640</v>
      </c>
      <c r="L82" s="59">
        <f>K82*C7</f>
        <v>20192</v>
      </c>
      <c r="M82" s="63">
        <f t="shared" si="4"/>
        <v>18172.8</v>
      </c>
      <c r="N82" s="68">
        <f t="shared" si="5"/>
        <v>17163.2</v>
      </c>
    </row>
    <row r="83" spans="2:14" ht="12.75" hidden="1" outlineLevel="1">
      <c r="B83" s="178" t="s">
        <v>190</v>
      </c>
      <c r="C83" s="51" t="s">
        <v>191</v>
      </c>
      <c r="D83" s="505"/>
      <c r="E83" s="500"/>
      <c r="F83" s="502"/>
      <c r="G83" s="502"/>
      <c r="H83" s="505"/>
      <c r="I83" s="505"/>
      <c r="J83" s="505"/>
      <c r="K83" s="53">
        <v>750</v>
      </c>
      <c r="L83" s="59">
        <f>K83*C7</f>
        <v>23662.5</v>
      </c>
      <c r="M83" s="63">
        <f t="shared" si="4"/>
        <v>21296.25</v>
      </c>
      <c r="N83" s="68">
        <f t="shared" si="5"/>
        <v>20113.125</v>
      </c>
    </row>
    <row r="84" spans="2:14" ht="12.75" hidden="1" outlineLevel="1">
      <c r="B84" s="179" t="s">
        <v>192</v>
      </c>
      <c r="C84" s="54" t="s">
        <v>122</v>
      </c>
      <c r="D84" s="506"/>
      <c r="E84" s="507"/>
      <c r="F84" s="503"/>
      <c r="G84" s="503"/>
      <c r="H84" s="506"/>
      <c r="I84" s="506"/>
      <c r="J84" s="506"/>
      <c r="K84" s="55">
        <v>795</v>
      </c>
      <c r="L84" s="60">
        <f>K84*C7</f>
        <v>25082.25</v>
      </c>
      <c r="M84" s="64">
        <f t="shared" si="4"/>
        <v>22574.025</v>
      </c>
      <c r="N84" s="69">
        <f t="shared" si="5"/>
        <v>21319.9125</v>
      </c>
    </row>
    <row r="85" spans="2:14" ht="16.5" customHeight="1" hidden="1" outlineLevel="1">
      <c r="B85" s="493" t="s">
        <v>193</v>
      </c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</row>
    <row r="86" spans="2:14" ht="12.75" hidden="1" outlineLevel="1">
      <c r="B86" s="177" t="s">
        <v>194</v>
      </c>
      <c r="C86" s="49" t="s">
        <v>195</v>
      </c>
      <c r="D86" s="49" t="s">
        <v>196</v>
      </c>
      <c r="E86" s="542" t="s">
        <v>197</v>
      </c>
      <c r="F86" s="501" t="s">
        <v>182</v>
      </c>
      <c r="G86" s="501"/>
      <c r="H86" s="504">
        <v>380</v>
      </c>
      <c r="I86" s="49">
        <v>30</v>
      </c>
      <c r="J86" s="49" t="s">
        <v>198</v>
      </c>
      <c r="K86" s="50">
        <v>550</v>
      </c>
      <c r="L86" s="58">
        <f>K86*C7</f>
        <v>17352.5</v>
      </c>
      <c r="M86" s="62">
        <f t="shared" si="4"/>
        <v>15617.25</v>
      </c>
      <c r="N86" s="67">
        <f t="shared" si="5"/>
        <v>14749.625</v>
      </c>
    </row>
    <row r="87" spans="2:14" ht="12.75" hidden="1" outlineLevel="1">
      <c r="B87" s="178" t="s">
        <v>199</v>
      </c>
      <c r="C87" s="51" t="s">
        <v>191</v>
      </c>
      <c r="D87" s="51" t="s">
        <v>200</v>
      </c>
      <c r="E87" s="500"/>
      <c r="F87" s="502"/>
      <c r="G87" s="502"/>
      <c r="H87" s="505"/>
      <c r="I87" s="51">
        <v>36</v>
      </c>
      <c r="J87" s="51" t="s">
        <v>201</v>
      </c>
      <c r="K87" s="53">
        <v>835</v>
      </c>
      <c r="L87" s="59">
        <f>K87*C7</f>
        <v>26344.25</v>
      </c>
      <c r="M87" s="63">
        <f t="shared" si="4"/>
        <v>23709.825</v>
      </c>
      <c r="N87" s="68">
        <f t="shared" si="5"/>
        <v>22392.6125</v>
      </c>
    </row>
    <row r="88" spans="2:14" ht="12.75" hidden="1" outlineLevel="1">
      <c r="B88" s="178" t="s">
        <v>202</v>
      </c>
      <c r="C88" s="51" t="s">
        <v>122</v>
      </c>
      <c r="D88" s="505" t="s">
        <v>203</v>
      </c>
      <c r="E88" s="500"/>
      <c r="F88" s="502"/>
      <c r="G88" s="502"/>
      <c r="H88" s="505"/>
      <c r="I88" s="51">
        <v>58</v>
      </c>
      <c r="J88" s="505" t="s">
        <v>204</v>
      </c>
      <c r="K88" s="53">
        <v>955</v>
      </c>
      <c r="L88" s="59">
        <f>K88*C7</f>
        <v>30130.25</v>
      </c>
      <c r="M88" s="63">
        <f t="shared" si="4"/>
        <v>27117.225000000002</v>
      </c>
      <c r="N88" s="68">
        <f t="shared" si="5"/>
        <v>25610.712499999998</v>
      </c>
    </row>
    <row r="89" spans="2:14" ht="12.75" hidden="1" outlineLevel="1">
      <c r="B89" s="179" t="s">
        <v>205</v>
      </c>
      <c r="C89" s="54" t="s">
        <v>206</v>
      </c>
      <c r="D89" s="506"/>
      <c r="E89" s="507"/>
      <c r="F89" s="503"/>
      <c r="G89" s="503"/>
      <c r="H89" s="506"/>
      <c r="I89" s="54">
        <v>62</v>
      </c>
      <c r="J89" s="506"/>
      <c r="K89" s="55">
        <v>990</v>
      </c>
      <c r="L89" s="60">
        <f>K89*C7</f>
        <v>31234.5</v>
      </c>
      <c r="M89" s="64">
        <f t="shared" si="4"/>
        <v>28111.05</v>
      </c>
      <c r="N89" s="69">
        <f t="shared" si="5"/>
        <v>26549.325</v>
      </c>
    </row>
    <row r="90" spans="2:14" ht="12.75" hidden="1" outlineLevel="1">
      <c r="B90" s="423" t="s">
        <v>272</v>
      </c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5"/>
    </row>
    <row r="91" spans="2:14" ht="18.75" customHeight="1" collapsed="1">
      <c r="B91" s="490" t="s">
        <v>273</v>
      </c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2"/>
    </row>
    <row r="92" spans="2:14" s="15" customFormat="1" ht="27" customHeight="1" hidden="1" outlineLevel="1">
      <c r="B92" s="193" t="s">
        <v>101</v>
      </c>
      <c r="C92" s="194" t="s">
        <v>274</v>
      </c>
      <c r="D92" s="194" t="s">
        <v>103</v>
      </c>
      <c r="E92" s="194" t="s">
        <v>162</v>
      </c>
      <c r="F92" s="497" t="s">
        <v>163</v>
      </c>
      <c r="G92" s="498"/>
      <c r="H92" s="194" t="s">
        <v>104</v>
      </c>
      <c r="I92" s="194" t="s">
        <v>105</v>
      </c>
      <c r="J92" s="194" t="s">
        <v>106</v>
      </c>
      <c r="K92" s="194" t="s">
        <v>107</v>
      </c>
      <c r="L92" s="57" t="s">
        <v>139</v>
      </c>
      <c r="M92" s="191" t="s">
        <v>140</v>
      </c>
      <c r="N92" s="66" t="s">
        <v>90</v>
      </c>
    </row>
    <row r="93" spans="2:14" ht="16.5" customHeight="1" hidden="1" outlineLevel="1">
      <c r="B93" s="493" t="s">
        <v>275</v>
      </c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</row>
    <row r="94" spans="2:14" ht="12.75" hidden="1" outlineLevel="1">
      <c r="B94" s="177" t="s">
        <v>276</v>
      </c>
      <c r="C94" s="120">
        <v>9.6</v>
      </c>
      <c r="D94" s="49" t="s">
        <v>277</v>
      </c>
      <c r="E94" s="499" t="s">
        <v>166</v>
      </c>
      <c r="F94" s="501" t="s">
        <v>182</v>
      </c>
      <c r="G94" s="501"/>
      <c r="H94" s="504">
        <v>220</v>
      </c>
      <c r="I94" s="49">
        <v>22</v>
      </c>
      <c r="J94" s="121" t="s">
        <v>278</v>
      </c>
      <c r="K94" s="122">
        <v>485</v>
      </c>
      <c r="L94" s="123">
        <f>SUM(K94*C7)</f>
        <v>15301.75</v>
      </c>
      <c r="M94" s="62">
        <f>SUM(L94*0.9)</f>
        <v>13771.575</v>
      </c>
      <c r="N94" s="67">
        <f>SUM(L94*0.85)</f>
        <v>13006.4875</v>
      </c>
    </row>
    <row r="95" spans="2:14" ht="12.75" hidden="1" outlineLevel="1">
      <c r="B95" s="178" t="s">
        <v>279</v>
      </c>
      <c r="C95" s="124">
        <v>14.7</v>
      </c>
      <c r="D95" s="51" t="s">
        <v>280</v>
      </c>
      <c r="E95" s="500"/>
      <c r="F95" s="502"/>
      <c r="G95" s="502"/>
      <c r="H95" s="505"/>
      <c r="I95" s="51">
        <v>34</v>
      </c>
      <c r="J95" s="125" t="s">
        <v>281</v>
      </c>
      <c r="K95" s="126">
        <v>680</v>
      </c>
      <c r="L95" s="127">
        <f>SUM(K95*C7)</f>
        <v>21454</v>
      </c>
      <c r="M95" s="63">
        <f aca="true" t="shared" si="6" ref="M95:M100">SUM(L95*0.9)</f>
        <v>19308.600000000002</v>
      </c>
      <c r="N95" s="68">
        <f aca="true" t="shared" si="7" ref="N95:N100">SUM(L95*0.85)</f>
        <v>18235.899999999998</v>
      </c>
    </row>
    <row r="96" spans="2:14" ht="12.75" hidden="1" outlineLevel="1">
      <c r="B96" s="178" t="s">
        <v>282</v>
      </c>
      <c r="C96" s="124">
        <v>10</v>
      </c>
      <c r="D96" s="51" t="s">
        <v>283</v>
      </c>
      <c r="E96" s="500" t="s">
        <v>181</v>
      </c>
      <c r="F96" s="502"/>
      <c r="G96" s="502"/>
      <c r="H96" s="505"/>
      <c r="I96" s="51">
        <v>25</v>
      </c>
      <c r="J96" s="125" t="s">
        <v>284</v>
      </c>
      <c r="K96" s="126">
        <v>565</v>
      </c>
      <c r="L96" s="127">
        <f>SUM(K96*C7)</f>
        <v>17825.75</v>
      </c>
      <c r="M96" s="63">
        <f t="shared" si="6"/>
        <v>16043.175000000001</v>
      </c>
      <c r="N96" s="68">
        <f t="shared" si="7"/>
        <v>15151.887499999999</v>
      </c>
    </row>
    <row r="97" spans="2:14" ht="12.75" hidden="1" outlineLevel="1">
      <c r="B97" s="178" t="s">
        <v>285</v>
      </c>
      <c r="C97" s="124">
        <v>16</v>
      </c>
      <c r="D97" s="51" t="s">
        <v>286</v>
      </c>
      <c r="E97" s="500"/>
      <c r="F97" s="502"/>
      <c r="G97" s="502"/>
      <c r="H97" s="505"/>
      <c r="I97" s="51">
        <v>38</v>
      </c>
      <c r="J97" s="125" t="s">
        <v>287</v>
      </c>
      <c r="K97" s="126">
        <v>865</v>
      </c>
      <c r="L97" s="127">
        <f>SUM(K97*C7)</f>
        <v>27290.75</v>
      </c>
      <c r="M97" s="63">
        <f t="shared" si="6"/>
        <v>24561.675</v>
      </c>
      <c r="N97" s="68">
        <f t="shared" si="7"/>
        <v>23197.1375</v>
      </c>
    </row>
    <row r="98" spans="2:14" ht="12.75" hidden="1" outlineLevel="1">
      <c r="B98" s="178" t="s">
        <v>288</v>
      </c>
      <c r="C98" s="124">
        <v>22</v>
      </c>
      <c r="D98" s="51" t="s">
        <v>289</v>
      </c>
      <c r="E98" s="500"/>
      <c r="F98" s="502"/>
      <c r="G98" s="502"/>
      <c r="H98" s="505"/>
      <c r="I98" s="51">
        <v>52</v>
      </c>
      <c r="J98" s="125" t="s">
        <v>290</v>
      </c>
      <c r="K98" s="126">
        <v>925</v>
      </c>
      <c r="L98" s="127">
        <f>SUM(K98*C7)</f>
        <v>29183.75</v>
      </c>
      <c r="M98" s="63">
        <f t="shared" si="6"/>
        <v>26265.375</v>
      </c>
      <c r="N98" s="68">
        <f t="shared" si="7"/>
        <v>24806.1875</v>
      </c>
    </row>
    <row r="99" spans="2:14" ht="12.75" hidden="1" outlineLevel="1">
      <c r="B99" s="178" t="s">
        <v>291</v>
      </c>
      <c r="C99" s="124">
        <v>17.9</v>
      </c>
      <c r="D99" s="128" t="s">
        <v>292</v>
      </c>
      <c r="E99" s="500" t="s">
        <v>293</v>
      </c>
      <c r="F99" s="502"/>
      <c r="G99" s="502"/>
      <c r="H99" s="505"/>
      <c r="I99" s="51">
        <v>37</v>
      </c>
      <c r="J99" s="125" t="s">
        <v>294</v>
      </c>
      <c r="K99" s="126">
        <v>740</v>
      </c>
      <c r="L99" s="127">
        <f>SUM(K99*C7)</f>
        <v>23347</v>
      </c>
      <c r="M99" s="63">
        <f t="shared" si="6"/>
        <v>21012.3</v>
      </c>
      <c r="N99" s="68">
        <f t="shared" si="7"/>
        <v>19844.95</v>
      </c>
    </row>
    <row r="100" spans="2:14" ht="12.75" hidden="1" outlineLevel="1">
      <c r="B100" s="179" t="s">
        <v>295</v>
      </c>
      <c r="C100" s="129">
        <v>40.1</v>
      </c>
      <c r="D100" s="130" t="s">
        <v>296</v>
      </c>
      <c r="E100" s="507"/>
      <c r="F100" s="503"/>
      <c r="G100" s="503"/>
      <c r="H100" s="506"/>
      <c r="I100" s="54">
        <v>62</v>
      </c>
      <c r="J100" s="131" t="s">
        <v>297</v>
      </c>
      <c r="K100" s="132">
        <v>1190</v>
      </c>
      <c r="L100" s="133">
        <f>SUM(K100*C7)</f>
        <v>37544.5</v>
      </c>
      <c r="M100" s="64">
        <f t="shared" si="6"/>
        <v>33790.05</v>
      </c>
      <c r="N100" s="69">
        <f t="shared" si="7"/>
        <v>31912.825</v>
      </c>
    </row>
    <row r="101" spans="2:14" ht="12.75" hidden="1" outlineLevel="1">
      <c r="B101" s="423" t="s">
        <v>298</v>
      </c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5"/>
    </row>
    <row r="102" spans="2:14" ht="18.75" customHeight="1" collapsed="1">
      <c r="B102" s="494" t="s">
        <v>311</v>
      </c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6"/>
    </row>
    <row r="103" spans="2:14" s="15" customFormat="1" ht="27" customHeight="1" hidden="1" outlineLevel="1">
      <c r="B103" s="469" t="s">
        <v>101</v>
      </c>
      <c r="C103" s="470"/>
      <c r="D103" s="463" t="s">
        <v>299</v>
      </c>
      <c r="E103" s="463"/>
      <c r="F103" s="479"/>
      <c r="G103" s="480"/>
      <c r="H103" s="480"/>
      <c r="I103" s="480"/>
      <c r="J103" s="481"/>
      <c r="K103" s="190" t="s">
        <v>107</v>
      </c>
      <c r="L103" s="57" t="s">
        <v>139</v>
      </c>
      <c r="M103" s="191" t="s">
        <v>140</v>
      </c>
      <c r="N103" s="66" t="s">
        <v>90</v>
      </c>
    </row>
    <row r="104" spans="2:14" ht="16.5" customHeight="1" hidden="1" outlineLevel="1">
      <c r="B104" s="476" t="s">
        <v>300</v>
      </c>
      <c r="C104" s="477"/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8"/>
    </row>
    <row r="105" spans="2:14" ht="12.75" hidden="1" outlineLevel="1">
      <c r="B105" s="488" t="s">
        <v>301</v>
      </c>
      <c r="C105" s="489"/>
      <c r="D105" s="482" t="s">
        <v>302</v>
      </c>
      <c r="E105" s="482"/>
      <c r="F105" s="466"/>
      <c r="G105" s="466"/>
      <c r="H105" s="466"/>
      <c r="I105" s="466"/>
      <c r="J105" s="466"/>
      <c r="K105" s="122">
        <v>375</v>
      </c>
      <c r="L105" s="58">
        <f>SUM(K105*C7)</f>
        <v>11831.25</v>
      </c>
      <c r="M105" s="62">
        <f aca="true" t="shared" si="8" ref="M105:M115">SUM(L105*0.9)</f>
        <v>10648.125</v>
      </c>
      <c r="N105" s="67">
        <f aca="true" t="shared" si="9" ref="N105:N115">SUM(L105*0.85)</f>
        <v>10056.5625</v>
      </c>
    </row>
    <row r="106" spans="2:14" ht="12.75" hidden="1" outlineLevel="1">
      <c r="B106" s="483" t="s">
        <v>303</v>
      </c>
      <c r="C106" s="484"/>
      <c r="D106" s="475" t="s">
        <v>304</v>
      </c>
      <c r="E106" s="475"/>
      <c r="F106" s="467"/>
      <c r="G106" s="467"/>
      <c r="H106" s="467"/>
      <c r="I106" s="467"/>
      <c r="J106" s="467"/>
      <c r="K106" s="126">
        <v>530</v>
      </c>
      <c r="L106" s="59">
        <f>SUM(K106*C7)</f>
        <v>16721.5</v>
      </c>
      <c r="M106" s="63">
        <f t="shared" si="8"/>
        <v>15049.35</v>
      </c>
      <c r="N106" s="68">
        <f t="shared" si="9"/>
        <v>14213.275</v>
      </c>
    </row>
    <row r="107" spans="2:14" ht="12.75" hidden="1" outlineLevel="1">
      <c r="B107" s="483" t="s">
        <v>305</v>
      </c>
      <c r="C107" s="484"/>
      <c r="D107" s="475" t="s">
        <v>306</v>
      </c>
      <c r="E107" s="475"/>
      <c r="F107" s="467"/>
      <c r="G107" s="467"/>
      <c r="H107" s="467"/>
      <c r="I107" s="467"/>
      <c r="J107" s="467"/>
      <c r="K107" s="126">
        <v>605</v>
      </c>
      <c r="L107" s="59">
        <f>SUM(K107*C7)</f>
        <v>19087.75</v>
      </c>
      <c r="M107" s="63">
        <f t="shared" si="8"/>
        <v>17178.975000000002</v>
      </c>
      <c r="N107" s="68">
        <f t="shared" si="9"/>
        <v>16224.5875</v>
      </c>
    </row>
    <row r="108" spans="2:14" ht="12.75" hidden="1" outlineLevel="1">
      <c r="B108" s="483" t="s">
        <v>307</v>
      </c>
      <c r="C108" s="484"/>
      <c r="D108" s="475" t="s">
        <v>302</v>
      </c>
      <c r="E108" s="475"/>
      <c r="F108" s="467"/>
      <c r="G108" s="467"/>
      <c r="H108" s="467"/>
      <c r="I108" s="467"/>
      <c r="J108" s="467"/>
      <c r="K108" s="126">
        <v>510</v>
      </c>
      <c r="L108" s="59">
        <f>SUM(K108*C7)</f>
        <v>16090.5</v>
      </c>
      <c r="M108" s="63">
        <f t="shared" si="8"/>
        <v>14481.45</v>
      </c>
      <c r="N108" s="68">
        <f t="shared" si="9"/>
        <v>13676.925</v>
      </c>
    </row>
    <row r="109" spans="2:14" ht="12.75" hidden="1" outlineLevel="1">
      <c r="B109" s="483" t="s">
        <v>308</v>
      </c>
      <c r="C109" s="484"/>
      <c r="D109" s="475" t="s">
        <v>304</v>
      </c>
      <c r="E109" s="475"/>
      <c r="F109" s="467"/>
      <c r="G109" s="467"/>
      <c r="H109" s="467"/>
      <c r="I109" s="467"/>
      <c r="J109" s="467"/>
      <c r="K109" s="126">
        <v>675</v>
      </c>
      <c r="L109" s="59">
        <f>SUM(K109*C7)</f>
        <v>21296.25</v>
      </c>
      <c r="M109" s="63">
        <f t="shared" si="8"/>
        <v>19166.625</v>
      </c>
      <c r="N109" s="68">
        <f t="shared" si="9"/>
        <v>18101.8125</v>
      </c>
    </row>
    <row r="110" spans="2:14" ht="12.75" hidden="1" outlineLevel="1">
      <c r="B110" s="483" t="s">
        <v>309</v>
      </c>
      <c r="C110" s="484"/>
      <c r="D110" s="471" t="s">
        <v>306</v>
      </c>
      <c r="E110" s="472"/>
      <c r="F110" s="467"/>
      <c r="G110" s="467"/>
      <c r="H110" s="467"/>
      <c r="I110" s="467"/>
      <c r="J110" s="467"/>
      <c r="K110" s="126">
        <v>755</v>
      </c>
      <c r="L110" s="59">
        <f>SUM(K110*C7)</f>
        <v>23820.25</v>
      </c>
      <c r="M110" s="63">
        <f t="shared" si="8"/>
        <v>21438.225000000002</v>
      </c>
      <c r="N110" s="68">
        <f t="shared" si="9"/>
        <v>20247.212499999998</v>
      </c>
    </row>
    <row r="111" spans="2:14" ht="12.75" hidden="1" outlineLevel="1">
      <c r="B111" s="485" t="s">
        <v>310</v>
      </c>
      <c r="C111" s="486"/>
      <c r="D111" s="473" t="s">
        <v>306</v>
      </c>
      <c r="E111" s="474"/>
      <c r="F111" s="468"/>
      <c r="G111" s="468"/>
      <c r="H111" s="468"/>
      <c r="I111" s="468"/>
      <c r="J111" s="468"/>
      <c r="K111" s="132">
        <v>940</v>
      </c>
      <c r="L111" s="60">
        <f>SUM(K111*C7)</f>
        <v>29657</v>
      </c>
      <c r="M111" s="64">
        <f t="shared" si="8"/>
        <v>26691.3</v>
      </c>
      <c r="N111" s="69">
        <f t="shared" si="9"/>
        <v>25208.45</v>
      </c>
    </row>
    <row r="112" spans="2:14" ht="16.5" customHeight="1" hidden="1" outlineLevel="1">
      <c r="B112" s="476" t="s">
        <v>312</v>
      </c>
      <c r="C112" s="477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8"/>
    </row>
    <row r="113" spans="2:14" ht="12.75" hidden="1" outlineLevel="1">
      <c r="B113" s="488" t="s">
        <v>313</v>
      </c>
      <c r="C113" s="489"/>
      <c r="D113" s="482" t="s">
        <v>302</v>
      </c>
      <c r="E113" s="482"/>
      <c r="F113" s="466"/>
      <c r="G113" s="466"/>
      <c r="H113" s="466"/>
      <c r="I113" s="466"/>
      <c r="J113" s="466"/>
      <c r="K113" s="122">
        <v>270</v>
      </c>
      <c r="L113" s="58">
        <f>SUM(K113*C7)</f>
        <v>8518.5</v>
      </c>
      <c r="M113" s="62">
        <f t="shared" si="8"/>
        <v>7666.650000000001</v>
      </c>
      <c r="N113" s="67">
        <f t="shared" si="9"/>
        <v>7240.724999999999</v>
      </c>
    </row>
    <row r="114" spans="2:14" ht="12.75" hidden="1" outlineLevel="1">
      <c r="B114" s="483" t="s">
        <v>314</v>
      </c>
      <c r="C114" s="484"/>
      <c r="D114" s="475" t="s">
        <v>304</v>
      </c>
      <c r="E114" s="475"/>
      <c r="F114" s="467"/>
      <c r="G114" s="467"/>
      <c r="H114" s="467"/>
      <c r="I114" s="467"/>
      <c r="J114" s="467"/>
      <c r="K114" s="126">
        <v>380</v>
      </c>
      <c r="L114" s="59">
        <f>SUM(K114*C7)</f>
        <v>11989</v>
      </c>
      <c r="M114" s="63">
        <f t="shared" si="8"/>
        <v>10790.1</v>
      </c>
      <c r="N114" s="68">
        <f t="shared" si="9"/>
        <v>10190.65</v>
      </c>
    </row>
    <row r="115" spans="2:14" ht="12.75" hidden="1" outlineLevel="1">
      <c r="B115" s="485" t="s">
        <v>315</v>
      </c>
      <c r="C115" s="486"/>
      <c r="D115" s="487" t="s">
        <v>306</v>
      </c>
      <c r="E115" s="487"/>
      <c r="F115" s="468"/>
      <c r="G115" s="468"/>
      <c r="H115" s="468"/>
      <c r="I115" s="468"/>
      <c r="J115" s="468"/>
      <c r="K115" s="132">
        <v>425</v>
      </c>
      <c r="L115" s="60">
        <f>SUM(K115*C7)</f>
        <v>13408.75</v>
      </c>
      <c r="M115" s="64">
        <f t="shared" si="8"/>
        <v>12067.875</v>
      </c>
      <c r="N115" s="69">
        <f t="shared" si="9"/>
        <v>11397.4375</v>
      </c>
    </row>
    <row r="116" spans="2:14" ht="12.75" hidden="1" outlineLevel="1">
      <c r="B116" s="423" t="s">
        <v>316</v>
      </c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5"/>
    </row>
    <row r="118" ht="12.75">
      <c r="B118" s="14" t="s">
        <v>88</v>
      </c>
    </row>
  </sheetData>
  <sheetProtection/>
  <mergeCells count="216">
    <mergeCell ref="F86:G89"/>
    <mergeCell ref="H86:H89"/>
    <mergeCell ref="C46:D46"/>
    <mergeCell ref="E46:G46"/>
    <mergeCell ref="B90:N90"/>
    <mergeCell ref="J48:J51"/>
    <mergeCell ref="C49:D49"/>
    <mergeCell ref="E49:G49"/>
    <mergeCell ref="C50:D50"/>
    <mergeCell ref="E50:G51"/>
    <mergeCell ref="E48:G48"/>
    <mergeCell ref="E86:E89"/>
    <mergeCell ref="C47:D47"/>
    <mergeCell ref="E47:G47"/>
    <mergeCell ref="H47:H51"/>
    <mergeCell ref="C48:D48"/>
    <mergeCell ref="D88:D89"/>
    <mergeCell ref="J88:J89"/>
    <mergeCell ref="C55:D55"/>
    <mergeCell ref="E55:G56"/>
    <mergeCell ref="H55:H56"/>
    <mergeCell ref="J55:J56"/>
    <mergeCell ref="C56:D56"/>
    <mergeCell ref="F80:G84"/>
    <mergeCell ref="H80:H84"/>
    <mergeCell ref="E82:E84"/>
    <mergeCell ref="J82:J84"/>
    <mergeCell ref="B4:N4"/>
    <mergeCell ref="E63:G63"/>
    <mergeCell ref="C64:D64"/>
    <mergeCell ref="D7:E7"/>
    <mergeCell ref="B6:N6"/>
    <mergeCell ref="E74:E77"/>
    <mergeCell ref="F74:G77"/>
    <mergeCell ref="J45:J46"/>
    <mergeCell ref="E54:G54"/>
    <mergeCell ref="E64:G64"/>
    <mergeCell ref="C65:D65"/>
    <mergeCell ref="D82:D84"/>
    <mergeCell ref="I82:I84"/>
    <mergeCell ref="H74:H76"/>
    <mergeCell ref="F79:G79"/>
    <mergeCell ref="C58:D58"/>
    <mergeCell ref="E58:G58"/>
    <mergeCell ref="C63:D63"/>
    <mergeCell ref="E65:G65"/>
    <mergeCell ref="H65:H66"/>
    <mergeCell ref="B68:N68"/>
    <mergeCell ref="B73:N73"/>
    <mergeCell ref="B78:N78"/>
    <mergeCell ref="B3:N3"/>
    <mergeCell ref="C51:D51"/>
    <mergeCell ref="C53:D53"/>
    <mergeCell ref="C43:D43"/>
    <mergeCell ref="E43:G43"/>
    <mergeCell ref="C15:D15"/>
    <mergeCell ref="C17:D17"/>
    <mergeCell ref="C18:D18"/>
    <mergeCell ref="C45:D45"/>
    <mergeCell ref="E45:G45"/>
    <mergeCell ref="B1:N1"/>
    <mergeCell ref="C60:D60"/>
    <mergeCell ref="E60:G60"/>
    <mergeCell ref="C62:D62"/>
    <mergeCell ref="E62:G62"/>
    <mergeCell ref="H62:H64"/>
    <mergeCell ref="C19:D19"/>
    <mergeCell ref="B8:N8"/>
    <mergeCell ref="B61:N61"/>
    <mergeCell ref="B5:N5"/>
    <mergeCell ref="B2:N2"/>
    <mergeCell ref="E53:G53"/>
    <mergeCell ref="H53:H54"/>
    <mergeCell ref="J53:J54"/>
    <mergeCell ref="C54:D54"/>
    <mergeCell ref="C13:D13"/>
    <mergeCell ref="C14:D14"/>
    <mergeCell ref="B52:N52"/>
    <mergeCell ref="G13:H13"/>
    <mergeCell ref="G14:H14"/>
    <mergeCell ref="B85:N85"/>
    <mergeCell ref="B41:N41"/>
    <mergeCell ref="J69:J70"/>
    <mergeCell ref="C70:D70"/>
    <mergeCell ref="E70:G70"/>
    <mergeCell ref="B59:N59"/>
    <mergeCell ref="B42:N42"/>
    <mergeCell ref="F72:G72"/>
    <mergeCell ref="B71:N71"/>
    <mergeCell ref="B44:N44"/>
    <mergeCell ref="B57:N57"/>
    <mergeCell ref="C67:D67"/>
    <mergeCell ref="E67:G67"/>
    <mergeCell ref="C69:D69"/>
    <mergeCell ref="E69:G69"/>
    <mergeCell ref="H69:H70"/>
    <mergeCell ref="I69:I70"/>
    <mergeCell ref="J65:J66"/>
    <mergeCell ref="C66:D66"/>
    <mergeCell ref="E66:G66"/>
    <mergeCell ref="C35:D35"/>
    <mergeCell ref="G27:H27"/>
    <mergeCell ref="G28:H28"/>
    <mergeCell ref="G15:H15"/>
    <mergeCell ref="B20:N20"/>
    <mergeCell ref="G18:H18"/>
    <mergeCell ref="G19:H19"/>
    <mergeCell ref="B16:N16"/>
    <mergeCell ref="I17:I19"/>
    <mergeCell ref="G10:H10"/>
    <mergeCell ref="G12:H12"/>
    <mergeCell ref="B11:N11"/>
    <mergeCell ref="C10:D10"/>
    <mergeCell ref="C12:D12"/>
    <mergeCell ref="E10:F10"/>
    <mergeCell ref="E12:F12"/>
    <mergeCell ref="I12:I15"/>
    <mergeCell ref="G17:H17"/>
    <mergeCell ref="G31:H31"/>
    <mergeCell ref="G29:H29"/>
    <mergeCell ref="E13:F13"/>
    <mergeCell ref="E14:F14"/>
    <mergeCell ref="E31:F31"/>
    <mergeCell ref="G21:H21"/>
    <mergeCell ref="C40:D40"/>
    <mergeCell ref="C38:D38"/>
    <mergeCell ref="C39:D39"/>
    <mergeCell ref="B37:N37"/>
    <mergeCell ref="G39:H39"/>
    <mergeCell ref="G40:H40"/>
    <mergeCell ref="I38:I40"/>
    <mergeCell ref="G38:H38"/>
    <mergeCell ref="I35:I36"/>
    <mergeCell ref="G23:H23"/>
    <mergeCell ref="B34:N34"/>
    <mergeCell ref="E23:F23"/>
    <mergeCell ref="E27:F27"/>
    <mergeCell ref="E28:F28"/>
    <mergeCell ref="E29:F29"/>
    <mergeCell ref="G35:H35"/>
    <mergeCell ref="G36:H36"/>
    <mergeCell ref="C36:D36"/>
    <mergeCell ref="C23:D23"/>
    <mergeCell ref="C29:D29"/>
    <mergeCell ref="B26:N26"/>
    <mergeCell ref="C27:D27"/>
    <mergeCell ref="C28:D28"/>
    <mergeCell ref="I21:I23"/>
    <mergeCell ref="I27:I29"/>
    <mergeCell ref="G22:H22"/>
    <mergeCell ref="C21:D21"/>
    <mergeCell ref="C22:D22"/>
    <mergeCell ref="C33:D33"/>
    <mergeCell ref="E33:F33"/>
    <mergeCell ref="G33:H33"/>
    <mergeCell ref="B24:N24"/>
    <mergeCell ref="B30:N30"/>
    <mergeCell ref="B32:N32"/>
    <mergeCell ref="C31:D31"/>
    <mergeCell ref="B9:N9"/>
    <mergeCell ref="C25:D25"/>
    <mergeCell ref="E25:F25"/>
    <mergeCell ref="G25:H25"/>
    <mergeCell ref="E21:F21"/>
    <mergeCell ref="E22:F22"/>
    <mergeCell ref="E15:F15"/>
    <mergeCell ref="E17:F17"/>
    <mergeCell ref="E18:F18"/>
    <mergeCell ref="E19:F19"/>
    <mergeCell ref="B91:N91"/>
    <mergeCell ref="B93:N93"/>
    <mergeCell ref="B101:N101"/>
    <mergeCell ref="B102:N102"/>
    <mergeCell ref="F92:G92"/>
    <mergeCell ref="E94:E95"/>
    <mergeCell ref="F94:G100"/>
    <mergeCell ref="H94:H100"/>
    <mergeCell ref="E96:E98"/>
    <mergeCell ref="E99:E100"/>
    <mergeCell ref="B115:C115"/>
    <mergeCell ref="D115:E115"/>
    <mergeCell ref="B105:C105"/>
    <mergeCell ref="B106:C106"/>
    <mergeCell ref="B107:C107"/>
    <mergeCell ref="B108:C108"/>
    <mergeCell ref="B109:C109"/>
    <mergeCell ref="B113:C113"/>
    <mergeCell ref="D113:E113"/>
    <mergeCell ref="B110:C110"/>
    <mergeCell ref="B114:C114"/>
    <mergeCell ref="D114:E114"/>
    <mergeCell ref="B111:C111"/>
    <mergeCell ref="F109:J109"/>
    <mergeCell ref="F110:J110"/>
    <mergeCell ref="F111:J111"/>
    <mergeCell ref="B112:N112"/>
    <mergeCell ref="D108:E108"/>
    <mergeCell ref="D109:E109"/>
    <mergeCell ref="B104:N104"/>
    <mergeCell ref="F103:J103"/>
    <mergeCell ref="F105:J105"/>
    <mergeCell ref="F106:J106"/>
    <mergeCell ref="D103:E103"/>
    <mergeCell ref="D105:E105"/>
    <mergeCell ref="D106:E106"/>
    <mergeCell ref="D107:E107"/>
    <mergeCell ref="M7:N7"/>
    <mergeCell ref="B116:N116"/>
    <mergeCell ref="F113:J113"/>
    <mergeCell ref="F114:J114"/>
    <mergeCell ref="F115:J115"/>
    <mergeCell ref="B103:C103"/>
    <mergeCell ref="D110:E110"/>
    <mergeCell ref="D111:E111"/>
    <mergeCell ref="F107:J107"/>
    <mergeCell ref="F108:J108"/>
  </mergeCells>
  <hyperlinks>
    <hyperlink ref="B4:C4" r:id="rId1" display="http://www.sdk-climat.ru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3366"/>
    <outlinePr summaryBelow="0"/>
  </sheetPr>
  <dimension ref="B1:M115"/>
  <sheetViews>
    <sheetView zoomScale="120" zoomScaleNormal="120" zoomScalePageLayoutView="0" workbookViewId="0" topLeftCell="A1">
      <selection activeCell="I61" sqref="I61:I67"/>
    </sheetView>
  </sheetViews>
  <sheetFormatPr defaultColWidth="9.00390625" defaultRowHeight="12.75" outlineLevelRow="1"/>
  <cols>
    <col min="1" max="1" width="0.74609375" style="0" customWidth="1"/>
    <col min="2" max="2" width="14.375" style="0" customWidth="1"/>
    <col min="3" max="3" width="10.375" style="0" customWidth="1"/>
    <col min="4" max="4" width="18.875" style="0" customWidth="1"/>
    <col min="5" max="5" width="9.75390625" style="0" customWidth="1"/>
    <col min="6" max="6" width="10.125" style="0" hidden="1" customWidth="1"/>
    <col min="7" max="7" width="9.875" style="65" customWidth="1"/>
    <col min="8" max="8" width="10.25390625" style="65" customWidth="1"/>
    <col min="9" max="9" width="9.75390625" style="274" customWidth="1"/>
  </cols>
  <sheetData>
    <row r="1" spans="2:13" ht="12.75">
      <c r="B1" s="432" t="s">
        <v>92</v>
      </c>
      <c r="C1" s="432"/>
      <c r="D1" s="432"/>
      <c r="E1" s="432"/>
      <c r="F1" s="432"/>
      <c r="G1" s="432"/>
      <c r="H1" s="432"/>
      <c r="I1" s="432"/>
      <c r="J1" s="139"/>
      <c r="K1" s="139"/>
      <c r="L1" s="139"/>
      <c r="M1" s="139"/>
    </row>
    <row r="2" spans="2:13" ht="12.75">
      <c r="B2" s="432" t="s">
        <v>99</v>
      </c>
      <c r="C2" s="432"/>
      <c r="D2" s="432"/>
      <c r="E2" s="432"/>
      <c r="F2" s="432"/>
      <c r="G2" s="432"/>
      <c r="H2" s="432"/>
      <c r="I2" s="432"/>
      <c r="J2" s="139"/>
      <c r="K2" s="139"/>
      <c r="L2" s="139"/>
      <c r="M2" s="139"/>
    </row>
    <row r="3" spans="2:13" ht="12.75">
      <c r="B3" s="432" t="s">
        <v>93</v>
      </c>
      <c r="C3" s="432"/>
      <c r="D3" s="432"/>
      <c r="E3" s="432"/>
      <c r="F3" s="432"/>
      <c r="G3" s="432"/>
      <c r="H3" s="432"/>
      <c r="I3" s="432"/>
      <c r="J3" s="139"/>
      <c r="K3" s="139"/>
      <c r="L3" s="139"/>
      <c r="M3" s="139"/>
    </row>
    <row r="4" spans="2:13" ht="12.75">
      <c r="B4" s="436" t="s">
        <v>94</v>
      </c>
      <c r="C4" s="436"/>
      <c r="D4" s="436"/>
      <c r="E4" s="436"/>
      <c r="F4" s="436"/>
      <c r="G4" s="436"/>
      <c r="H4" s="436"/>
      <c r="I4" s="436"/>
      <c r="J4" s="140"/>
      <c r="K4" s="140"/>
      <c r="L4" s="140"/>
      <c r="M4" s="140"/>
    </row>
    <row r="5" spans="2:13" ht="12.75">
      <c r="B5" s="435"/>
      <c r="C5" s="435"/>
      <c r="D5" s="435"/>
      <c r="E5" s="435"/>
      <c r="F5" s="435"/>
      <c r="G5" s="435"/>
      <c r="H5" s="435"/>
      <c r="I5" s="435"/>
      <c r="J5" s="139"/>
      <c r="K5" s="139"/>
      <c r="L5" s="139"/>
      <c r="M5" s="139"/>
    </row>
    <row r="6" spans="2:13" ht="30" customHeight="1">
      <c r="B6" s="555" t="s">
        <v>736</v>
      </c>
      <c r="C6" s="555"/>
      <c r="D6" s="555"/>
      <c r="E6" s="555"/>
      <c r="F6" s="555"/>
      <c r="G6" s="555"/>
      <c r="H6" s="555"/>
      <c r="I6" s="555"/>
      <c r="J6" s="218"/>
      <c r="K6" s="218"/>
      <c r="L6" s="218"/>
      <c r="M6" s="138"/>
    </row>
    <row r="7" spans="2:13" ht="16.5" customHeight="1">
      <c r="B7" s="172" t="s">
        <v>0</v>
      </c>
      <c r="C7" s="101">
        <v>31.55</v>
      </c>
      <c r="D7" s="545" t="s">
        <v>1103</v>
      </c>
      <c r="E7" s="545"/>
      <c r="F7" s="96"/>
      <c r="G7" s="238"/>
      <c r="H7" s="434" t="s">
        <v>909</v>
      </c>
      <c r="I7" s="434"/>
      <c r="J7" s="148"/>
      <c r="M7" s="116"/>
    </row>
    <row r="8" spans="2:12" ht="18.75" customHeight="1" collapsed="1">
      <c r="B8" s="548" t="s">
        <v>884</v>
      </c>
      <c r="C8" s="548"/>
      <c r="D8" s="548"/>
      <c r="E8" s="548"/>
      <c r="F8" s="548"/>
      <c r="G8" s="548"/>
      <c r="H8" s="548"/>
      <c r="I8" s="548"/>
      <c r="J8" s="219"/>
      <c r="K8" s="219"/>
      <c r="L8" s="219"/>
    </row>
    <row r="9" spans="2:9" s="15" customFormat="1" ht="27" customHeight="1" hidden="1" outlineLevel="1">
      <c r="B9" s="190" t="s">
        <v>101</v>
      </c>
      <c r="C9" s="191" t="s">
        <v>102</v>
      </c>
      <c r="D9" s="190" t="s">
        <v>737</v>
      </c>
      <c r="E9" s="217" t="s">
        <v>105</v>
      </c>
      <c r="F9" s="151" t="s">
        <v>751</v>
      </c>
      <c r="G9" s="151" t="s">
        <v>752</v>
      </c>
      <c r="H9" s="191" t="s">
        <v>140</v>
      </c>
      <c r="I9" s="245" t="s">
        <v>355</v>
      </c>
    </row>
    <row r="10" spans="2:9" ht="16.5" customHeight="1" hidden="1" outlineLevel="1">
      <c r="B10" s="553" t="s">
        <v>738</v>
      </c>
      <c r="C10" s="553"/>
      <c r="D10" s="553"/>
      <c r="E10" s="553"/>
      <c r="F10" s="553"/>
      <c r="G10" s="553"/>
      <c r="H10" s="553"/>
      <c r="I10" s="553"/>
    </row>
    <row r="11" spans="2:9" ht="12.75" hidden="1" outlineLevel="1">
      <c r="B11" s="220" t="s">
        <v>739</v>
      </c>
      <c r="C11" s="221">
        <v>0.5</v>
      </c>
      <c r="D11" s="222" t="s">
        <v>740</v>
      </c>
      <c r="E11" s="223">
        <v>3.3</v>
      </c>
      <c r="F11" s="224">
        <v>145</v>
      </c>
      <c r="G11" s="239">
        <f>SUM(F11*C7)</f>
        <v>4574.75</v>
      </c>
      <c r="H11" s="240">
        <f aca="true" t="shared" si="0" ref="H11:H16">SUM(G11*0.9)</f>
        <v>4117.275000000001</v>
      </c>
      <c r="I11" s="235">
        <f aca="true" t="shared" si="1" ref="I11:I16">SUM(G11*0.75)</f>
        <v>3431.0625</v>
      </c>
    </row>
    <row r="12" spans="2:9" ht="12.75" hidden="1" outlineLevel="1">
      <c r="B12" s="225" t="s">
        <v>741</v>
      </c>
      <c r="C12" s="226">
        <v>0.75</v>
      </c>
      <c r="D12" s="227" t="s">
        <v>742</v>
      </c>
      <c r="E12" s="228">
        <v>3.7</v>
      </c>
      <c r="F12" s="229">
        <v>151</v>
      </c>
      <c r="G12" s="241">
        <f>SUM(F12*C7)</f>
        <v>4764.05</v>
      </c>
      <c r="H12" s="242">
        <f t="shared" si="0"/>
        <v>4287.645</v>
      </c>
      <c r="I12" s="235">
        <f t="shared" si="1"/>
        <v>3573.0375000000004</v>
      </c>
    </row>
    <row r="13" spans="2:9" ht="12.75" hidden="1" outlineLevel="1">
      <c r="B13" s="225" t="s">
        <v>743</v>
      </c>
      <c r="C13" s="226">
        <v>1</v>
      </c>
      <c r="D13" s="227" t="s">
        <v>744</v>
      </c>
      <c r="E13" s="228">
        <v>4.8</v>
      </c>
      <c r="F13" s="229">
        <v>162</v>
      </c>
      <c r="G13" s="241">
        <f>SUM(F13*C7)</f>
        <v>5111.1</v>
      </c>
      <c r="H13" s="242">
        <f t="shared" si="0"/>
        <v>4599.990000000001</v>
      </c>
      <c r="I13" s="235">
        <f t="shared" si="1"/>
        <v>3833.3250000000003</v>
      </c>
    </row>
    <row r="14" spans="2:9" ht="12.75" hidden="1" outlineLevel="1">
      <c r="B14" s="225" t="s">
        <v>745</v>
      </c>
      <c r="C14" s="226">
        <v>1.25</v>
      </c>
      <c r="D14" s="227" t="s">
        <v>746</v>
      </c>
      <c r="E14" s="228">
        <v>5.7</v>
      </c>
      <c r="F14" s="229">
        <v>176</v>
      </c>
      <c r="G14" s="241">
        <f>SUM(F14*C7)</f>
        <v>5552.8</v>
      </c>
      <c r="H14" s="242">
        <f t="shared" si="0"/>
        <v>4997.52</v>
      </c>
      <c r="I14" s="235">
        <f t="shared" si="1"/>
        <v>4164.6</v>
      </c>
    </row>
    <row r="15" spans="2:9" ht="12.75" hidden="1" outlineLevel="1">
      <c r="B15" s="225" t="s">
        <v>747</v>
      </c>
      <c r="C15" s="226">
        <v>1.5</v>
      </c>
      <c r="D15" s="227" t="s">
        <v>748</v>
      </c>
      <c r="E15" s="228">
        <v>6.7</v>
      </c>
      <c r="F15" s="229">
        <v>196</v>
      </c>
      <c r="G15" s="241">
        <f>SUM(F15*C7)</f>
        <v>6183.8</v>
      </c>
      <c r="H15" s="242">
        <f t="shared" si="0"/>
        <v>5565.42</v>
      </c>
      <c r="I15" s="235">
        <f t="shared" si="1"/>
        <v>4637.85</v>
      </c>
    </row>
    <row r="16" spans="2:9" ht="12.75" hidden="1" outlineLevel="1">
      <c r="B16" s="230" t="s">
        <v>749</v>
      </c>
      <c r="C16" s="231">
        <v>2</v>
      </c>
      <c r="D16" s="232" t="s">
        <v>750</v>
      </c>
      <c r="E16" s="233">
        <v>8.7</v>
      </c>
      <c r="F16" s="234">
        <v>232</v>
      </c>
      <c r="G16" s="243">
        <f>SUM(F16*C7)</f>
        <v>7319.6</v>
      </c>
      <c r="H16" s="244">
        <f t="shared" si="0"/>
        <v>6587.64</v>
      </c>
      <c r="I16" s="235">
        <f t="shared" si="1"/>
        <v>5489.700000000001</v>
      </c>
    </row>
    <row r="17" spans="2:12" ht="18.75" customHeight="1" collapsed="1">
      <c r="B17" s="548" t="s">
        <v>885</v>
      </c>
      <c r="C17" s="548"/>
      <c r="D17" s="548"/>
      <c r="E17" s="548"/>
      <c r="F17" s="548"/>
      <c r="G17" s="548"/>
      <c r="H17" s="548"/>
      <c r="I17" s="548"/>
      <c r="J17" s="219"/>
      <c r="K17" s="219"/>
      <c r="L17" s="219"/>
    </row>
    <row r="18" spans="2:9" s="15" customFormat="1" ht="27" customHeight="1" hidden="1" outlineLevel="1">
      <c r="B18" s="190" t="s">
        <v>101</v>
      </c>
      <c r="C18" s="191" t="s">
        <v>102</v>
      </c>
      <c r="D18" s="190" t="s">
        <v>737</v>
      </c>
      <c r="E18" s="217" t="s">
        <v>105</v>
      </c>
      <c r="F18" s="151" t="s">
        <v>751</v>
      </c>
      <c r="G18" s="151" t="s">
        <v>752</v>
      </c>
      <c r="H18" s="191" t="s">
        <v>140</v>
      </c>
      <c r="I18" s="245" t="s">
        <v>355</v>
      </c>
    </row>
    <row r="19" spans="2:9" ht="16.5" customHeight="1" hidden="1" outlineLevel="1">
      <c r="B19" s="553" t="s">
        <v>753</v>
      </c>
      <c r="C19" s="553"/>
      <c r="D19" s="553"/>
      <c r="E19" s="553"/>
      <c r="F19" s="553"/>
      <c r="G19" s="553"/>
      <c r="H19" s="553"/>
      <c r="I19" s="553"/>
    </row>
    <row r="20" spans="2:9" ht="12.75" hidden="1" outlineLevel="1">
      <c r="B20" s="246" t="s">
        <v>754</v>
      </c>
      <c r="C20" s="247">
        <v>0.25</v>
      </c>
      <c r="D20" s="248" t="s">
        <v>755</v>
      </c>
      <c r="E20" s="249">
        <v>2.1</v>
      </c>
      <c r="F20" s="250">
        <v>157</v>
      </c>
      <c r="G20" s="251">
        <f>SUM(F20*C7)</f>
        <v>4953.35</v>
      </c>
      <c r="H20" s="252">
        <f>SUM(G20*0.9)</f>
        <v>4458.015</v>
      </c>
      <c r="I20" s="421">
        <f aca="true" t="shared" si="2" ref="I20:I32">SUM(G20*0.75)</f>
        <v>3715.0125000000003</v>
      </c>
    </row>
    <row r="21" spans="2:9" ht="12.75" hidden="1" outlineLevel="1">
      <c r="B21" s="253" t="s">
        <v>756</v>
      </c>
      <c r="C21" s="254">
        <v>0.5</v>
      </c>
      <c r="D21" s="255" t="s">
        <v>757</v>
      </c>
      <c r="E21" s="256">
        <v>3.2</v>
      </c>
      <c r="F21" s="257">
        <v>161</v>
      </c>
      <c r="G21" s="258">
        <f>SUM(F21*C7)</f>
        <v>5079.55</v>
      </c>
      <c r="H21" s="259">
        <f aca="true" t="shared" si="3" ref="H21:H67">SUM(G21*0.9)</f>
        <v>4571.595</v>
      </c>
      <c r="I21" s="421">
        <f t="shared" si="2"/>
        <v>3809.6625000000004</v>
      </c>
    </row>
    <row r="22" spans="2:9" ht="12.75" hidden="1" outlineLevel="1">
      <c r="B22" s="253" t="s">
        <v>758</v>
      </c>
      <c r="C22" s="254">
        <v>0.75</v>
      </c>
      <c r="D22" s="255" t="s">
        <v>759</v>
      </c>
      <c r="E22" s="256">
        <v>4.1</v>
      </c>
      <c r="F22" s="257">
        <v>183</v>
      </c>
      <c r="G22" s="258">
        <f>SUM(F22*C7)</f>
        <v>5773.650000000001</v>
      </c>
      <c r="H22" s="259">
        <f t="shared" si="3"/>
        <v>5196.285000000001</v>
      </c>
      <c r="I22" s="421">
        <f t="shared" si="2"/>
        <v>4330.2375</v>
      </c>
    </row>
    <row r="23" spans="2:9" ht="12.75" hidden="1" outlineLevel="1">
      <c r="B23" s="253" t="s">
        <v>760</v>
      </c>
      <c r="C23" s="254">
        <v>1</v>
      </c>
      <c r="D23" s="255" t="s">
        <v>761</v>
      </c>
      <c r="E23" s="256">
        <v>5</v>
      </c>
      <c r="F23" s="257">
        <v>201</v>
      </c>
      <c r="G23" s="258">
        <f>SUM(F23*C7)</f>
        <v>6341.55</v>
      </c>
      <c r="H23" s="259">
        <f t="shared" si="3"/>
        <v>5707.395</v>
      </c>
      <c r="I23" s="421">
        <f t="shared" si="2"/>
        <v>4756.1625</v>
      </c>
    </row>
    <row r="24" spans="2:9" ht="12.75" hidden="1" outlineLevel="1">
      <c r="B24" s="253" t="s">
        <v>762</v>
      </c>
      <c r="C24" s="254">
        <v>1.25</v>
      </c>
      <c r="D24" s="255" t="s">
        <v>763</v>
      </c>
      <c r="E24" s="256">
        <v>5.9</v>
      </c>
      <c r="F24" s="257">
        <v>218</v>
      </c>
      <c r="G24" s="258">
        <f>SUM(F24*C7)</f>
        <v>6877.900000000001</v>
      </c>
      <c r="H24" s="259">
        <f t="shared" si="3"/>
        <v>6190.110000000001</v>
      </c>
      <c r="I24" s="421">
        <f t="shared" si="2"/>
        <v>5158.425</v>
      </c>
    </row>
    <row r="25" spans="2:9" ht="12.75" hidden="1" outlineLevel="1">
      <c r="B25" s="260" t="s">
        <v>764</v>
      </c>
      <c r="C25" s="261">
        <v>1.5</v>
      </c>
      <c r="D25" s="262" t="s">
        <v>765</v>
      </c>
      <c r="E25" s="263">
        <v>6.5</v>
      </c>
      <c r="F25" s="264">
        <v>231</v>
      </c>
      <c r="G25" s="265">
        <f>SUM(F25*C7)</f>
        <v>7288.05</v>
      </c>
      <c r="H25" s="266">
        <f t="shared" si="3"/>
        <v>6559.245</v>
      </c>
      <c r="I25" s="421">
        <f t="shared" si="2"/>
        <v>5466.0375</v>
      </c>
    </row>
    <row r="26" spans="2:9" ht="16.5" customHeight="1" hidden="1" outlineLevel="1">
      <c r="B26" s="553" t="s">
        <v>766</v>
      </c>
      <c r="C26" s="553"/>
      <c r="D26" s="553"/>
      <c r="E26" s="553"/>
      <c r="F26" s="553"/>
      <c r="G26" s="553"/>
      <c r="H26" s="553"/>
      <c r="I26" s="553"/>
    </row>
    <row r="27" spans="2:9" ht="12.75" hidden="1" outlineLevel="1">
      <c r="B27" s="246" t="s">
        <v>767</v>
      </c>
      <c r="C27" s="247">
        <v>0.5</v>
      </c>
      <c r="D27" s="248" t="s">
        <v>740</v>
      </c>
      <c r="E27" s="249">
        <v>3.3</v>
      </c>
      <c r="F27" s="250">
        <v>161</v>
      </c>
      <c r="G27" s="251">
        <f>SUM(F27*C7)</f>
        <v>5079.55</v>
      </c>
      <c r="H27" s="252">
        <f t="shared" si="3"/>
        <v>4571.595</v>
      </c>
      <c r="I27" s="421">
        <f t="shared" si="2"/>
        <v>3809.6625000000004</v>
      </c>
    </row>
    <row r="28" spans="2:9" ht="12.75" hidden="1" outlineLevel="1">
      <c r="B28" s="253" t="s">
        <v>768</v>
      </c>
      <c r="C28" s="254">
        <v>0.75</v>
      </c>
      <c r="D28" s="255" t="s">
        <v>742</v>
      </c>
      <c r="E28" s="256">
        <v>3.9</v>
      </c>
      <c r="F28" s="257">
        <v>173</v>
      </c>
      <c r="G28" s="258">
        <f>SUM(F28*C7)</f>
        <v>5458.150000000001</v>
      </c>
      <c r="H28" s="259">
        <f t="shared" si="3"/>
        <v>4912.335000000001</v>
      </c>
      <c r="I28" s="421">
        <f t="shared" si="2"/>
        <v>4093.6125</v>
      </c>
    </row>
    <row r="29" spans="2:9" ht="12.75" hidden="1" outlineLevel="1">
      <c r="B29" s="253" t="s">
        <v>769</v>
      </c>
      <c r="C29" s="254">
        <v>1</v>
      </c>
      <c r="D29" s="255" t="s">
        <v>744</v>
      </c>
      <c r="E29" s="256">
        <v>4.8</v>
      </c>
      <c r="F29" s="257">
        <v>180</v>
      </c>
      <c r="G29" s="258">
        <f>SUM(F29*C7)</f>
        <v>5679</v>
      </c>
      <c r="H29" s="259">
        <f t="shared" si="3"/>
        <v>5111.1</v>
      </c>
      <c r="I29" s="421">
        <f t="shared" si="2"/>
        <v>4259.25</v>
      </c>
    </row>
    <row r="30" spans="2:9" ht="12.75" hidden="1" outlineLevel="1">
      <c r="B30" s="253" t="s">
        <v>770</v>
      </c>
      <c r="C30" s="254">
        <v>1.25</v>
      </c>
      <c r="D30" s="255" t="s">
        <v>746</v>
      </c>
      <c r="E30" s="256">
        <v>5.7</v>
      </c>
      <c r="F30" s="257">
        <v>196</v>
      </c>
      <c r="G30" s="258">
        <f>SUM(F30*C7)</f>
        <v>6183.8</v>
      </c>
      <c r="H30" s="259">
        <f t="shared" si="3"/>
        <v>5565.42</v>
      </c>
      <c r="I30" s="421">
        <f t="shared" si="2"/>
        <v>4637.85</v>
      </c>
    </row>
    <row r="31" spans="2:9" ht="12.75" hidden="1" outlineLevel="1">
      <c r="B31" s="253" t="s">
        <v>771</v>
      </c>
      <c r="C31" s="254">
        <v>1.5</v>
      </c>
      <c r="D31" s="255" t="s">
        <v>748</v>
      </c>
      <c r="E31" s="256">
        <v>6.6</v>
      </c>
      <c r="F31" s="257">
        <v>214</v>
      </c>
      <c r="G31" s="258">
        <f>SUM(F31*C7)</f>
        <v>6751.7</v>
      </c>
      <c r="H31" s="259">
        <f t="shared" si="3"/>
        <v>6076.53</v>
      </c>
      <c r="I31" s="421">
        <f t="shared" si="2"/>
        <v>5063.775</v>
      </c>
    </row>
    <row r="32" spans="2:9" ht="12.75" hidden="1" outlineLevel="1">
      <c r="B32" s="260" t="s">
        <v>772</v>
      </c>
      <c r="C32" s="261">
        <v>2</v>
      </c>
      <c r="D32" s="262" t="s">
        <v>750</v>
      </c>
      <c r="E32" s="263">
        <v>8.5</v>
      </c>
      <c r="F32" s="264">
        <v>251</v>
      </c>
      <c r="G32" s="265">
        <f>SUM(F32*C7)</f>
        <v>7919.05</v>
      </c>
      <c r="H32" s="266">
        <f t="shared" si="3"/>
        <v>7127.145</v>
      </c>
      <c r="I32" s="421">
        <f t="shared" si="2"/>
        <v>5939.2875</v>
      </c>
    </row>
    <row r="33" spans="2:9" s="15" customFormat="1" ht="27" customHeight="1" hidden="1" outlineLevel="1">
      <c r="B33" s="190" t="s">
        <v>101</v>
      </c>
      <c r="C33" s="191" t="s">
        <v>102</v>
      </c>
      <c r="D33" s="190" t="s">
        <v>737</v>
      </c>
      <c r="E33" s="217" t="s">
        <v>105</v>
      </c>
      <c r="F33" s="151" t="s">
        <v>751</v>
      </c>
      <c r="G33" s="151" t="s">
        <v>752</v>
      </c>
      <c r="H33" s="191" t="s">
        <v>140</v>
      </c>
      <c r="I33" s="245" t="s">
        <v>355</v>
      </c>
    </row>
    <row r="34" spans="2:9" ht="16.5" customHeight="1" hidden="1" outlineLevel="1">
      <c r="B34" s="553" t="s">
        <v>773</v>
      </c>
      <c r="C34" s="553"/>
      <c r="D34" s="553"/>
      <c r="E34" s="553"/>
      <c r="F34" s="553"/>
      <c r="G34" s="553"/>
      <c r="H34" s="553"/>
      <c r="I34" s="553"/>
    </row>
    <row r="35" spans="2:9" ht="12.75" hidden="1" outlineLevel="1">
      <c r="B35" s="246" t="s">
        <v>774</v>
      </c>
      <c r="C35" s="247">
        <v>0.25</v>
      </c>
      <c r="D35" s="248" t="s">
        <v>755</v>
      </c>
      <c r="E35" s="249">
        <v>2.1</v>
      </c>
      <c r="F35" s="250">
        <v>149</v>
      </c>
      <c r="G35" s="251">
        <f>SUM(F35*C7)</f>
        <v>4700.95</v>
      </c>
      <c r="H35" s="252">
        <f t="shared" si="3"/>
        <v>4230.855</v>
      </c>
      <c r="I35" s="421">
        <f aca="true" t="shared" si="4" ref="I35:I47">SUM(G35*0.75)</f>
        <v>3525.7124999999996</v>
      </c>
    </row>
    <row r="36" spans="2:9" ht="12.75" hidden="1" outlineLevel="1">
      <c r="B36" s="253" t="s">
        <v>775</v>
      </c>
      <c r="C36" s="254">
        <v>0.5</v>
      </c>
      <c r="D36" s="255" t="s">
        <v>757</v>
      </c>
      <c r="E36" s="256">
        <v>3</v>
      </c>
      <c r="F36" s="257">
        <v>150</v>
      </c>
      <c r="G36" s="258">
        <f>SUM(F36*C7)</f>
        <v>4732.5</v>
      </c>
      <c r="H36" s="259">
        <f t="shared" si="3"/>
        <v>4259.25</v>
      </c>
      <c r="I36" s="421">
        <f t="shared" si="4"/>
        <v>3549.375</v>
      </c>
    </row>
    <row r="37" spans="2:9" ht="12.75" hidden="1" outlineLevel="1">
      <c r="B37" s="253" t="s">
        <v>776</v>
      </c>
      <c r="C37" s="254">
        <v>0.75</v>
      </c>
      <c r="D37" s="255" t="s">
        <v>759</v>
      </c>
      <c r="E37" s="256">
        <v>3.9</v>
      </c>
      <c r="F37" s="257">
        <v>174</v>
      </c>
      <c r="G37" s="258">
        <f>SUM(F37*C7)</f>
        <v>5489.7</v>
      </c>
      <c r="H37" s="259">
        <f t="shared" si="3"/>
        <v>4940.73</v>
      </c>
      <c r="I37" s="421">
        <f t="shared" si="4"/>
        <v>4117.275</v>
      </c>
    </row>
    <row r="38" spans="2:9" ht="12.75" hidden="1" outlineLevel="1">
      <c r="B38" s="253" t="s">
        <v>777</v>
      </c>
      <c r="C38" s="254">
        <v>1</v>
      </c>
      <c r="D38" s="255" t="s">
        <v>761</v>
      </c>
      <c r="E38" s="256">
        <v>4.8</v>
      </c>
      <c r="F38" s="257">
        <v>190</v>
      </c>
      <c r="G38" s="258">
        <f>SUM(F38*C7)</f>
        <v>5994.5</v>
      </c>
      <c r="H38" s="259">
        <f t="shared" si="3"/>
        <v>5395.05</v>
      </c>
      <c r="I38" s="421">
        <f t="shared" si="4"/>
        <v>4495.875</v>
      </c>
    </row>
    <row r="39" spans="2:9" ht="12.75" hidden="1" outlineLevel="1">
      <c r="B39" s="253" t="s">
        <v>778</v>
      </c>
      <c r="C39" s="254">
        <v>1.75</v>
      </c>
      <c r="D39" s="255" t="s">
        <v>763</v>
      </c>
      <c r="E39" s="256">
        <v>5.7</v>
      </c>
      <c r="F39" s="257">
        <v>204</v>
      </c>
      <c r="G39" s="258">
        <f>SUM(F39*C7)</f>
        <v>6436.2</v>
      </c>
      <c r="H39" s="259">
        <f t="shared" si="3"/>
        <v>5792.58</v>
      </c>
      <c r="I39" s="421">
        <f t="shared" si="4"/>
        <v>4827.15</v>
      </c>
    </row>
    <row r="40" spans="2:9" ht="12.75" hidden="1" outlineLevel="1">
      <c r="B40" s="267" t="s">
        <v>779</v>
      </c>
      <c r="C40" s="268">
        <v>1.5</v>
      </c>
      <c r="D40" s="262" t="s">
        <v>765</v>
      </c>
      <c r="E40" s="269">
        <v>6.3</v>
      </c>
      <c r="F40" s="270">
        <v>216</v>
      </c>
      <c r="G40" s="265">
        <f>SUM(F40*C7)</f>
        <v>6814.8</v>
      </c>
      <c r="H40" s="266">
        <f t="shared" si="3"/>
        <v>6133.320000000001</v>
      </c>
      <c r="I40" s="421">
        <f t="shared" si="4"/>
        <v>5111.1</v>
      </c>
    </row>
    <row r="41" spans="2:9" ht="16.5" customHeight="1" hidden="1" outlineLevel="1">
      <c r="B41" s="553" t="s">
        <v>780</v>
      </c>
      <c r="C41" s="553"/>
      <c r="D41" s="553"/>
      <c r="E41" s="553"/>
      <c r="F41" s="553"/>
      <c r="G41" s="553"/>
      <c r="H41" s="553"/>
      <c r="I41" s="553"/>
    </row>
    <row r="42" spans="2:9" ht="12.75" hidden="1" outlineLevel="1">
      <c r="B42" s="246" t="s">
        <v>781</v>
      </c>
      <c r="C42" s="247">
        <v>0.5</v>
      </c>
      <c r="D42" s="248" t="s">
        <v>740</v>
      </c>
      <c r="E42" s="249">
        <v>3.1</v>
      </c>
      <c r="F42" s="250">
        <v>142</v>
      </c>
      <c r="G42" s="251">
        <f>SUM(F42*C7)</f>
        <v>4480.1</v>
      </c>
      <c r="H42" s="252">
        <f t="shared" si="3"/>
        <v>4032.0900000000006</v>
      </c>
      <c r="I42" s="421">
        <f t="shared" si="4"/>
        <v>3360.0750000000003</v>
      </c>
    </row>
    <row r="43" spans="2:9" ht="12.75" hidden="1" outlineLevel="1">
      <c r="B43" s="253" t="s">
        <v>782</v>
      </c>
      <c r="C43" s="254">
        <v>0.75</v>
      </c>
      <c r="D43" s="255" t="s">
        <v>742</v>
      </c>
      <c r="E43" s="256">
        <v>3.7</v>
      </c>
      <c r="F43" s="257">
        <v>155</v>
      </c>
      <c r="G43" s="258">
        <f>SUM(F43*C7)</f>
        <v>4890.25</v>
      </c>
      <c r="H43" s="259">
        <f t="shared" si="3"/>
        <v>4401.225</v>
      </c>
      <c r="I43" s="421">
        <f t="shared" si="4"/>
        <v>3667.6875</v>
      </c>
    </row>
    <row r="44" spans="2:9" ht="12.75" hidden="1" outlineLevel="1">
      <c r="B44" s="253" t="s">
        <v>783</v>
      </c>
      <c r="C44" s="254">
        <v>1</v>
      </c>
      <c r="D44" s="255" t="s">
        <v>744</v>
      </c>
      <c r="E44" s="256">
        <v>4.6</v>
      </c>
      <c r="F44" s="257">
        <v>160</v>
      </c>
      <c r="G44" s="258">
        <f>SUM(F44*C7)</f>
        <v>5048</v>
      </c>
      <c r="H44" s="259">
        <f t="shared" si="3"/>
        <v>4543.2</v>
      </c>
      <c r="I44" s="421">
        <f t="shared" si="4"/>
        <v>3786</v>
      </c>
    </row>
    <row r="45" spans="2:9" ht="12.75" hidden="1" outlineLevel="1">
      <c r="B45" s="253" t="s">
        <v>784</v>
      </c>
      <c r="C45" s="254">
        <v>1.25</v>
      </c>
      <c r="D45" s="255" t="s">
        <v>746</v>
      </c>
      <c r="E45" s="256">
        <v>5.5</v>
      </c>
      <c r="F45" s="257">
        <v>177</v>
      </c>
      <c r="G45" s="258">
        <f>SUM(F45*C7)</f>
        <v>5584.35</v>
      </c>
      <c r="H45" s="259">
        <f t="shared" si="3"/>
        <v>5025.915000000001</v>
      </c>
      <c r="I45" s="421">
        <f t="shared" si="4"/>
        <v>4188.262500000001</v>
      </c>
    </row>
    <row r="46" spans="2:9" ht="12.75" hidden="1" outlineLevel="1">
      <c r="B46" s="253" t="s">
        <v>785</v>
      </c>
      <c r="C46" s="254">
        <v>1.5</v>
      </c>
      <c r="D46" s="255" t="s">
        <v>748</v>
      </c>
      <c r="E46" s="256">
        <v>6.4</v>
      </c>
      <c r="F46" s="257">
        <v>194</v>
      </c>
      <c r="G46" s="258">
        <f>SUM(F46*C7)</f>
        <v>6120.7</v>
      </c>
      <c r="H46" s="259">
        <f t="shared" si="3"/>
        <v>5508.63</v>
      </c>
      <c r="I46" s="421">
        <f t="shared" si="4"/>
        <v>4590.525</v>
      </c>
    </row>
    <row r="47" spans="2:9" ht="12.75" hidden="1" outlineLevel="1">
      <c r="B47" s="260" t="s">
        <v>786</v>
      </c>
      <c r="C47" s="261">
        <v>2</v>
      </c>
      <c r="D47" s="262" t="s">
        <v>750</v>
      </c>
      <c r="E47" s="263">
        <v>8.1</v>
      </c>
      <c r="F47" s="264">
        <v>240</v>
      </c>
      <c r="G47" s="265">
        <f>SUM(F47*C7)</f>
        <v>7572</v>
      </c>
      <c r="H47" s="266">
        <f t="shared" si="3"/>
        <v>6814.8</v>
      </c>
      <c r="I47" s="421">
        <f t="shared" si="4"/>
        <v>5679</v>
      </c>
    </row>
    <row r="48" spans="2:9" s="15" customFormat="1" ht="27" customHeight="1" hidden="1" outlineLevel="1">
      <c r="B48" s="190" t="s">
        <v>101</v>
      </c>
      <c r="C48" s="191" t="s">
        <v>102</v>
      </c>
      <c r="D48" s="190" t="s">
        <v>737</v>
      </c>
      <c r="E48" s="217" t="s">
        <v>105</v>
      </c>
      <c r="F48" s="151" t="s">
        <v>751</v>
      </c>
      <c r="G48" s="151" t="s">
        <v>752</v>
      </c>
      <c r="H48" s="191" t="s">
        <v>140</v>
      </c>
      <c r="I48" s="245" t="s">
        <v>355</v>
      </c>
    </row>
    <row r="49" spans="2:9" ht="16.5" customHeight="1" hidden="1" outlineLevel="1">
      <c r="B49" s="553" t="s">
        <v>787</v>
      </c>
      <c r="C49" s="553"/>
      <c r="D49" s="553"/>
      <c r="E49" s="553"/>
      <c r="F49" s="553"/>
      <c r="G49" s="553"/>
      <c r="H49" s="553"/>
      <c r="I49" s="553"/>
    </row>
    <row r="50" spans="2:9" ht="12.75" hidden="1" outlineLevel="1">
      <c r="B50" s="271" t="s">
        <v>788</v>
      </c>
      <c r="C50" s="247">
        <v>0.5</v>
      </c>
      <c r="D50" s="248" t="s">
        <v>789</v>
      </c>
      <c r="E50" s="249">
        <v>2.9</v>
      </c>
      <c r="F50" s="250">
        <v>189</v>
      </c>
      <c r="G50" s="251">
        <f>SUM(F50*C7)</f>
        <v>5962.95</v>
      </c>
      <c r="H50" s="252">
        <f t="shared" si="3"/>
        <v>5366.655</v>
      </c>
      <c r="I50" s="421">
        <f>SUM(G50*0.75)</f>
        <v>4472.2125</v>
      </c>
    </row>
    <row r="51" spans="2:9" ht="12.75" hidden="1" outlineLevel="1">
      <c r="B51" s="272" t="s">
        <v>790</v>
      </c>
      <c r="C51" s="254">
        <v>1</v>
      </c>
      <c r="D51" s="255" t="s">
        <v>791</v>
      </c>
      <c r="E51" s="256">
        <v>4.1</v>
      </c>
      <c r="F51" s="257">
        <v>218</v>
      </c>
      <c r="G51" s="258">
        <f>SUM(F51*C7)</f>
        <v>6877.900000000001</v>
      </c>
      <c r="H51" s="259">
        <f t="shared" si="3"/>
        <v>6190.110000000001</v>
      </c>
      <c r="I51" s="421">
        <f aca="true" t="shared" si="5" ref="I51:I67">SUM(G51*0.75)</f>
        <v>5158.425</v>
      </c>
    </row>
    <row r="52" spans="2:9" ht="12.75" hidden="1" outlineLevel="1">
      <c r="B52" s="272" t="s">
        <v>792</v>
      </c>
      <c r="C52" s="254">
        <v>1.25</v>
      </c>
      <c r="D52" s="255" t="s">
        <v>793</v>
      </c>
      <c r="E52" s="256">
        <v>4.8</v>
      </c>
      <c r="F52" s="257">
        <v>215</v>
      </c>
      <c r="G52" s="258">
        <f>SUM(F52*C7)</f>
        <v>6783.25</v>
      </c>
      <c r="H52" s="259">
        <f t="shared" si="3"/>
        <v>6104.925</v>
      </c>
      <c r="I52" s="421">
        <f t="shared" si="5"/>
        <v>5087.4375</v>
      </c>
    </row>
    <row r="53" spans="2:9" ht="12.75" hidden="1" outlineLevel="1">
      <c r="B53" s="272" t="s">
        <v>794</v>
      </c>
      <c r="C53" s="254">
        <v>1.5</v>
      </c>
      <c r="D53" s="255" t="s">
        <v>795</v>
      </c>
      <c r="E53" s="256">
        <v>5.7</v>
      </c>
      <c r="F53" s="257">
        <v>268</v>
      </c>
      <c r="G53" s="258">
        <f>SUM(F53*C7)</f>
        <v>8455.4</v>
      </c>
      <c r="H53" s="259">
        <f t="shared" si="3"/>
        <v>7609.86</v>
      </c>
      <c r="I53" s="421">
        <f t="shared" si="5"/>
        <v>6341.549999999999</v>
      </c>
    </row>
    <row r="54" spans="2:9" ht="12.75" hidden="1" outlineLevel="1">
      <c r="B54" s="273" t="s">
        <v>796</v>
      </c>
      <c r="C54" s="261">
        <v>2</v>
      </c>
      <c r="D54" s="262" t="s">
        <v>797</v>
      </c>
      <c r="E54" s="263">
        <v>7.6</v>
      </c>
      <c r="F54" s="264">
        <v>313</v>
      </c>
      <c r="G54" s="265">
        <f>SUM(F54*C7)</f>
        <v>9875.15</v>
      </c>
      <c r="H54" s="266">
        <f t="shared" si="3"/>
        <v>8887.635</v>
      </c>
      <c r="I54" s="421">
        <f t="shared" si="5"/>
        <v>7406.362499999999</v>
      </c>
    </row>
    <row r="55" spans="2:9" ht="16.5" customHeight="1" hidden="1" outlineLevel="1">
      <c r="B55" s="553" t="s">
        <v>798</v>
      </c>
      <c r="C55" s="553"/>
      <c r="D55" s="553"/>
      <c r="E55" s="553"/>
      <c r="F55" s="553"/>
      <c r="G55" s="553"/>
      <c r="H55" s="553"/>
      <c r="I55" s="553"/>
    </row>
    <row r="56" spans="2:9" ht="12.75" hidden="1" outlineLevel="1">
      <c r="B56" s="246" t="s">
        <v>799</v>
      </c>
      <c r="C56" s="247">
        <v>0.25</v>
      </c>
      <c r="D56" s="248" t="s">
        <v>755</v>
      </c>
      <c r="E56" s="249">
        <v>2.1</v>
      </c>
      <c r="F56" s="250">
        <v>107</v>
      </c>
      <c r="G56" s="251">
        <f>SUM(F56*C7)</f>
        <v>3375.85</v>
      </c>
      <c r="H56" s="252">
        <f t="shared" si="3"/>
        <v>3038.265</v>
      </c>
      <c r="I56" s="421">
        <f t="shared" si="5"/>
        <v>2531.8875</v>
      </c>
    </row>
    <row r="57" spans="2:9" ht="12.75" hidden="1" outlineLevel="1">
      <c r="B57" s="253" t="s">
        <v>800</v>
      </c>
      <c r="C57" s="254">
        <v>0.5</v>
      </c>
      <c r="D57" s="255" t="s">
        <v>757</v>
      </c>
      <c r="E57" s="256">
        <v>3</v>
      </c>
      <c r="F57" s="257">
        <v>132</v>
      </c>
      <c r="G57" s="258">
        <f>SUM(F57*C7)</f>
        <v>4164.6</v>
      </c>
      <c r="H57" s="259">
        <f t="shared" si="3"/>
        <v>3748.1400000000003</v>
      </c>
      <c r="I57" s="421">
        <f t="shared" si="5"/>
        <v>3123.4500000000003</v>
      </c>
    </row>
    <row r="58" spans="2:9" ht="12.75" hidden="1" outlineLevel="1">
      <c r="B58" s="253" t="s">
        <v>801</v>
      </c>
      <c r="C58" s="254">
        <v>0.75</v>
      </c>
      <c r="D58" s="255" t="s">
        <v>759</v>
      </c>
      <c r="E58" s="256">
        <v>3.9</v>
      </c>
      <c r="F58" s="257">
        <v>140</v>
      </c>
      <c r="G58" s="258">
        <f>SUM(F58*C7)</f>
        <v>4417</v>
      </c>
      <c r="H58" s="259">
        <f t="shared" si="3"/>
        <v>3975.3</v>
      </c>
      <c r="I58" s="421">
        <f t="shared" si="5"/>
        <v>3312.75</v>
      </c>
    </row>
    <row r="59" spans="2:9" ht="12.75" hidden="1" outlineLevel="1">
      <c r="B59" s="260" t="s">
        <v>802</v>
      </c>
      <c r="C59" s="261">
        <v>1</v>
      </c>
      <c r="D59" s="262" t="s">
        <v>761</v>
      </c>
      <c r="E59" s="263">
        <v>4.8</v>
      </c>
      <c r="F59" s="264">
        <v>155</v>
      </c>
      <c r="G59" s="265">
        <f>SUM(F59*C7)</f>
        <v>4890.25</v>
      </c>
      <c r="H59" s="266">
        <f t="shared" si="3"/>
        <v>4401.225</v>
      </c>
      <c r="I59" s="421">
        <f t="shared" si="5"/>
        <v>3667.6875</v>
      </c>
    </row>
    <row r="60" spans="2:9" ht="16.5" customHeight="1" hidden="1" outlineLevel="1">
      <c r="B60" s="553" t="s">
        <v>803</v>
      </c>
      <c r="C60" s="553"/>
      <c r="D60" s="553"/>
      <c r="E60" s="553"/>
      <c r="F60" s="553"/>
      <c r="G60" s="553"/>
      <c r="H60" s="553"/>
      <c r="I60" s="553"/>
    </row>
    <row r="61" spans="2:9" ht="12.75" hidden="1" outlineLevel="1">
      <c r="B61" s="246" t="s">
        <v>804</v>
      </c>
      <c r="C61" s="247">
        <v>0.25</v>
      </c>
      <c r="D61" s="248" t="s">
        <v>805</v>
      </c>
      <c r="E61" s="249">
        <v>3.1</v>
      </c>
      <c r="F61" s="250">
        <v>109</v>
      </c>
      <c r="G61" s="251">
        <f>SUM(F61*C7)</f>
        <v>3438.9500000000003</v>
      </c>
      <c r="H61" s="252">
        <f t="shared" si="3"/>
        <v>3095.0550000000003</v>
      </c>
      <c r="I61" s="421">
        <f t="shared" si="5"/>
        <v>2579.2125</v>
      </c>
    </row>
    <row r="62" spans="2:9" ht="12.75" hidden="1" outlineLevel="1">
      <c r="B62" s="253" t="s">
        <v>806</v>
      </c>
      <c r="C62" s="254">
        <v>0.5</v>
      </c>
      <c r="D62" s="255" t="s">
        <v>740</v>
      </c>
      <c r="E62" s="256">
        <v>3.3</v>
      </c>
      <c r="F62" s="257">
        <v>130</v>
      </c>
      <c r="G62" s="258">
        <f>SUM(F62*C7)</f>
        <v>4101.5</v>
      </c>
      <c r="H62" s="259">
        <f t="shared" si="3"/>
        <v>3691.35</v>
      </c>
      <c r="I62" s="421">
        <f t="shared" si="5"/>
        <v>3076.125</v>
      </c>
    </row>
    <row r="63" spans="2:9" ht="12.75" hidden="1" outlineLevel="1">
      <c r="B63" s="253" t="s">
        <v>807</v>
      </c>
      <c r="C63" s="254">
        <v>0.75</v>
      </c>
      <c r="D63" s="255" t="s">
        <v>742</v>
      </c>
      <c r="E63" s="256">
        <v>3.7</v>
      </c>
      <c r="F63" s="257">
        <v>133</v>
      </c>
      <c r="G63" s="258">
        <f>SUM(F63*C7)</f>
        <v>4196.150000000001</v>
      </c>
      <c r="H63" s="259">
        <f t="shared" si="3"/>
        <v>3776.5350000000008</v>
      </c>
      <c r="I63" s="421">
        <f t="shared" si="5"/>
        <v>3147.1125</v>
      </c>
    </row>
    <row r="64" spans="2:9" ht="12.75" hidden="1" outlineLevel="1">
      <c r="B64" s="253" t="s">
        <v>808</v>
      </c>
      <c r="C64" s="254">
        <v>1</v>
      </c>
      <c r="D64" s="255" t="s">
        <v>744</v>
      </c>
      <c r="E64" s="256">
        <v>4.6</v>
      </c>
      <c r="F64" s="257">
        <v>150</v>
      </c>
      <c r="G64" s="258">
        <f>SUM(F64*C7)</f>
        <v>4732.5</v>
      </c>
      <c r="H64" s="259">
        <f t="shared" si="3"/>
        <v>4259.25</v>
      </c>
      <c r="I64" s="421">
        <f t="shared" si="5"/>
        <v>3549.375</v>
      </c>
    </row>
    <row r="65" spans="2:9" ht="12.75" hidden="1" outlineLevel="1">
      <c r="B65" s="253" t="s">
        <v>809</v>
      </c>
      <c r="C65" s="254">
        <v>1.25</v>
      </c>
      <c r="D65" s="255" t="s">
        <v>746</v>
      </c>
      <c r="E65" s="256">
        <v>5.5</v>
      </c>
      <c r="F65" s="257">
        <v>164</v>
      </c>
      <c r="G65" s="258">
        <f>SUM(F65*C7)</f>
        <v>5174.2</v>
      </c>
      <c r="H65" s="259">
        <f t="shared" si="3"/>
        <v>4656.78</v>
      </c>
      <c r="I65" s="421">
        <f t="shared" si="5"/>
        <v>3880.6499999999996</v>
      </c>
    </row>
    <row r="66" spans="2:9" ht="12.75" hidden="1" outlineLevel="1">
      <c r="B66" s="253" t="s">
        <v>810</v>
      </c>
      <c r="C66" s="254">
        <v>1.5</v>
      </c>
      <c r="D66" s="255" t="s">
        <v>748</v>
      </c>
      <c r="E66" s="256">
        <v>6.4</v>
      </c>
      <c r="F66" s="257">
        <v>178</v>
      </c>
      <c r="G66" s="258">
        <f>SUM(F66*C7)</f>
        <v>5615.900000000001</v>
      </c>
      <c r="H66" s="259">
        <f t="shared" si="3"/>
        <v>5054.31</v>
      </c>
      <c r="I66" s="421">
        <f t="shared" si="5"/>
        <v>4211.925</v>
      </c>
    </row>
    <row r="67" spans="2:9" ht="12.75" hidden="1" outlineLevel="1">
      <c r="B67" s="260" t="s">
        <v>811</v>
      </c>
      <c r="C67" s="261">
        <v>2</v>
      </c>
      <c r="D67" s="262" t="s">
        <v>750</v>
      </c>
      <c r="E67" s="263">
        <v>8.1</v>
      </c>
      <c r="F67" s="264">
        <v>209</v>
      </c>
      <c r="G67" s="265">
        <f>SUM(F67*C7)</f>
        <v>6593.95</v>
      </c>
      <c r="H67" s="266">
        <f t="shared" si="3"/>
        <v>5934.555</v>
      </c>
      <c r="I67" s="421">
        <f t="shared" si="5"/>
        <v>4945.4625</v>
      </c>
    </row>
    <row r="68" spans="2:12" ht="18.75" customHeight="1" collapsed="1">
      <c r="B68" s="548" t="s">
        <v>886</v>
      </c>
      <c r="C68" s="548"/>
      <c r="D68" s="548"/>
      <c r="E68" s="548"/>
      <c r="F68" s="548"/>
      <c r="G68" s="548"/>
      <c r="H68" s="548"/>
      <c r="I68" s="548"/>
      <c r="J68" s="219"/>
      <c r="K68" s="219"/>
      <c r="L68" s="219"/>
    </row>
    <row r="69" spans="2:9" s="15" customFormat="1" ht="27" customHeight="1" hidden="1" outlineLevel="1">
      <c r="B69" s="190" t="s">
        <v>101</v>
      </c>
      <c r="C69" s="191" t="s">
        <v>102</v>
      </c>
      <c r="D69" s="190" t="s">
        <v>737</v>
      </c>
      <c r="E69" s="217" t="s">
        <v>105</v>
      </c>
      <c r="F69" s="151" t="s">
        <v>751</v>
      </c>
      <c r="G69" s="151" t="s">
        <v>752</v>
      </c>
      <c r="H69" s="191" t="s">
        <v>140</v>
      </c>
      <c r="I69" s="245" t="s">
        <v>355</v>
      </c>
    </row>
    <row r="70" spans="2:9" ht="16.5" customHeight="1" hidden="1" outlineLevel="1">
      <c r="B70" s="553" t="s">
        <v>812</v>
      </c>
      <c r="C70" s="553"/>
      <c r="D70" s="553"/>
      <c r="E70" s="553"/>
      <c r="F70" s="553"/>
      <c r="G70" s="553"/>
      <c r="H70" s="553"/>
      <c r="I70" s="553"/>
    </row>
    <row r="71" spans="2:9" ht="12.75" hidden="1" outlineLevel="1">
      <c r="B71" s="246" t="s">
        <v>813</v>
      </c>
      <c r="C71" s="247">
        <v>0.5</v>
      </c>
      <c r="D71" s="248" t="s">
        <v>814</v>
      </c>
      <c r="E71" s="249"/>
      <c r="F71" s="250">
        <v>238</v>
      </c>
      <c r="G71" s="251">
        <f>SUM(F71*C7)</f>
        <v>7508.900000000001</v>
      </c>
      <c r="H71" s="240">
        <f>SUM(G71*0.9)</f>
        <v>6758.01</v>
      </c>
      <c r="I71" s="235">
        <f>SUM(G71*0.85)</f>
        <v>6382.5650000000005</v>
      </c>
    </row>
    <row r="72" spans="2:9" ht="12.75" hidden="1" outlineLevel="1">
      <c r="B72" s="253" t="s">
        <v>815</v>
      </c>
      <c r="C72" s="254">
        <v>0.75</v>
      </c>
      <c r="D72" s="255" t="s">
        <v>816</v>
      </c>
      <c r="E72" s="256"/>
      <c r="F72" s="257">
        <v>272</v>
      </c>
      <c r="G72" s="258">
        <f>SUM(F72*C7)</f>
        <v>8581.6</v>
      </c>
      <c r="H72" s="242">
        <f>SUM(G72*0.9)</f>
        <v>7723.4400000000005</v>
      </c>
      <c r="I72" s="236">
        <f>SUM(G72*0.85)</f>
        <v>7294.36</v>
      </c>
    </row>
    <row r="73" spans="2:9" ht="12.75" hidden="1" outlineLevel="1">
      <c r="B73" s="260" t="s">
        <v>817</v>
      </c>
      <c r="C73" s="261">
        <v>1</v>
      </c>
      <c r="D73" s="262" t="s">
        <v>818</v>
      </c>
      <c r="E73" s="263"/>
      <c r="F73" s="264">
        <v>330</v>
      </c>
      <c r="G73" s="265">
        <f>SUM(F73*C7)</f>
        <v>10411.5</v>
      </c>
      <c r="H73" s="244">
        <f>SUM(G73*0.9)</f>
        <v>9370.35</v>
      </c>
      <c r="I73" s="237">
        <f>SUM(G73*0.85)</f>
        <v>8849.775</v>
      </c>
    </row>
    <row r="74" spans="2:12" ht="18.75" customHeight="1" collapsed="1">
      <c r="B74" s="548" t="s">
        <v>887</v>
      </c>
      <c r="C74" s="548"/>
      <c r="D74" s="548"/>
      <c r="E74" s="548"/>
      <c r="F74" s="548"/>
      <c r="G74" s="548"/>
      <c r="H74" s="548"/>
      <c r="I74" s="548"/>
      <c r="J74" s="219"/>
      <c r="K74" s="219"/>
      <c r="L74" s="219"/>
    </row>
    <row r="75" spans="2:9" s="15" customFormat="1" ht="27" customHeight="1" hidden="1" outlineLevel="1">
      <c r="B75" s="190" t="s">
        <v>101</v>
      </c>
      <c r="C75" s="191" t="s">
        <v>102</v>
      </c>
      <c r="D75" s="190" t="s">
        <v>737</v>
      </c>
      <c r="E75" s="217" t="s">
        <v>105</v>
      </c>
      <c r="F75" s="151" t="s">
        <v>751</v>
      </c>
      <c r="G75" s="151" t="s">
        <v>752</v>
      </c>
      <c r="H75" s="191" t="s">
        <v>140</v>
      </c>
      <c r="I75" s="245" t="s">
        <v>355</v>
      </c>
    </row>
    <row r="76" spans="2:9" ht="16.5" customHeight="1" hidden="1" outlineLevel="1">
      <c r="B76" s="553" t="s">
        <v>819</v>
      </c>
      <c r="C76" s="553"/>
      <c r="D76" s="553"/>
      <c r="E76" s="553"/>
      <c r="F76" s="553"/>
      <c r="G76" s="553"/>
      <c r="H76" s="553"/>
      <c r="I76" s="553"/>
    </row>
    <row r="77" spans="2:9" ht="12.75" hidden="1" outlineLevel="1">
      <c r="B77" s="246" t="s">
        <v>820</v>
      </c>
      <c r="C77" s="247">
        <v>0.5</v>
      </c>
      <c r="D77" s="248" t="s">
        <v>821</v>
      </c>
      <c r="E77" s="249"/>
      <c r="F77" s="250">
        <v>294</v>
      </c>
      <c r="G77" s="239">
        <f>SUM(F77*C7)</f>
        <v>9275.7</v>
      </c>
      <c r="H77" s="240">
        <f>SUM(G77*0.9)</f>
        <v>8348.130000000001</v>
      </c>
      <c r="I77" s="235">
        <f>SUM(G77*0.85)</f>
        <v>7884.345</v>
      </c>
    </row>
    <row r="78" spans="2:9" ht="12.75" hidden="1" outlineLevel="1">
      <c r="B78" s="253" t="s">
        <v>822</v>
      </c>
      <c r="C78" s="254">
        <v>0.75</v>
      </c>
      <c r="D78" s="255" t="s">
        <v>823</v>
      </c>
      <c r="E78" s="256"/>
      <c r="F78" s="257">
        <v>320</v>
      </c>
      <c r="G78" s="241">
        <f>SUM(F78*C7)</f>
        <v>10096</v>
      </c>
      <c r="H78" s="242">
        <f>SUM(G78*0.9)</f>
        <v>9086.4</v>
      </c>
      <c r="I78" s="236">
        <f>SUM(G78*0.85)</f>
        <v>8581.6</v>
      </c>
    </row>
    <row r="79" spans="2:9" ht="12.75" hidden="1" outlineLevel="1">
      <c r="B79" s="253" t="s">
        <v>824</v>
      </c>
      <c r="C79" s="254">
        <v>1</v>
      </c>
      <c r="D79" s="255" t="s">
        <v>825</v>
      </c>
      <c r="E79" s="256"/>
      <c r="F79" s="257">
        <v>407</v>
      </c>
      <c r="G79" s="241">
        <f>SUM(F79*C7)</f>
        <v>12840.85</v>
      </c>
      <c r="H79" s="242">
        <f>SUM(G79*0.9)</f>
        <v>11556.765000000001</v>
      </c>
      <c r="I79" s="236">
        <f>SUM(G79*0.85)</f>
        <v>10914.7225</v>
      </c>
    </row>
    <row r="80" spans="2:9" ht="12.75" hidden="1" outlineLevel="1">
      <c r="B80" s="260" t="s">
        <v>826</v>
      </c>
      <c r="C80" s="261">
        <v>1.25</v>
      </c>
      <c r="D80" s="262" t="s">
        <v>827</v>
      </c>
      <c r="E80" s="263"/>
      <c r="F80" s="264">
        <v>452</v>
      </c>
      <c r="G80" s="243">
        <f>SUM(F80*C7)</f>
        <v>14260.6</v>
      </c>
      <c r="H80" s="244">
        <f>SUM(G80*0.9)</f>
        <v>12834.54</v>
      </c>
      <c r="I80" s="237">
        <f>SUM(G80*0.85)</f>
        <v>12121.51</v>
      </c>
    </row>
    <row r="81" spans="2:12" ht="18.75" customHeight="1" collapsed="1">
      <c r="B81" s="548" t="s">
        <v>888</v>
      </c>
      <c r="C81" s="548"/>
      <c r="D81" s="548"/>
      <c r="E81" s="548"/>
      <c r="F81" s="548"/>
      <c r="G81" s="548"/>
      <c r="H81" s="548"/>
      <c r="I81" s="548"/>
      <c r="J81" s="219"/>
      <c r="K81" s="219"/>
      <c r="L81" s="219"/>
    </row>
    <row r="82" spans="2:9" s="15" customFormat="1" ht="27" customHeight="1" hidden="1" outlineLevel="1">
      <c r="B82" s="190" t="s">
        <v>101</v>
      </c>
      <c r="C82" s="191" t="s">
        <v>102</v>
      </c>
      <c r="D82" s="190" t="s">
        <v>737</v>
      </c>
      <c r="E82" s="217" t="s">
        <v>105</v>
      </c>
      <c r="F82" s="151" t="s">
        <v>751</v>
      </c>
      <c r="G82" s="151" t="s">
        <v>752</v>
      </c>
      <c r="H82" s="191" t="s">
        <v>140</v>
      </c>
      <c r="I82" s="245" t="s">
        <v>355</v>
      </c>
    </row>
    <row r="83" spans="2:9" ht="16.5" customHeight="1" hidden="1" outlineLevel="1">
      <c r="B83" s="553" t="s">
        <v>828</v>
      </c>
      <c r="C83" s="553"/>
      <c r="D83" s="553"/>
      <c r="E83" s="553"/>
      <c r="F83" s="553"/>
      <c r="G83" s="553"/>
      <c r="H83" s="553"/>
      <c r="I83" s="553"/>
    </row>
    <row r="84" spans="2:9" ht="12.75" hidden="1" outlineLevel="1">
      <c r="B84" s="275" t="s">
        <v>829</v>
      </c>
      <c r="C84" s="276">
        <v>0.5</v>
      </c>
      <c r="D84" s="277" t="s">
        <v>830</v>
      </c>
      <c r="E84" s="278">
        <v>9.9</v>
      </c>
      <c r="F84" s="279">
        <v>1653</v>
      </c>
      <c r="G84" s="287">
        <f>SUM(F84*C7)</f>
        <v>52152.15</v>
      </c>
      <c r="H84" s="288">
        <f>SUM(G84*0.9)</f>
        <v>46936.935000000005</v>
      </c>
      <c r="I84" s="235">
        <f>SUM(G84*0.85)</f>
        <v>44329.3275</v>
      </c>
    </row>
    <row r="85" spans="2:9" ht="12.75" hidden="1" outlineLevel="1">
      <c r="B85" s="280" t="s">
        <v>831</v>
      </c>
      <c r="C85" s="281">
        <v>0.75</v>
      </c>
      <c r="D85" s="282" t="s">
        <v>832</v>
      </c>
      <c r="E85" s="283">
        <v>10.8</v>
      </c>
      <c r="F85" s="284">
        <v>1729</v>
      </c>
      <c r="G85" s="289">
        <f>SUM(F85*C7)</f>
        <v>54549.950000000004</v>
      </c>
      <c r="H85" s="290">
        <f aca="true" t="shared" si="6" ref="H85:H94">SUM(G85*0.9)</f>
        <v>49094.955</v>
      </c>
      <c r="I85" s="236">
        <f aca="true" t="shared" si="7" ref="I85:I94">SUM(G85*0.85)</f>
        <v>46367.457500000004</v>
      </c>
    </row>
    <row r="86" spans="2:9" ht="12.75" hidden="1" outlineLevel="1">
      <c r="B86" s="280" t="s">
        <v>833</v>
      </c>
      <c r="C86" s="281">
        <v>0.9</v>
      </c>
      <c r="D86" s="282" t="s">
        <v>834</v>
      </c>
      <c r="E86" s="283">
        <v>16</v>
      </c>
      <c r="F86" s="284">
        <v>1804</v>
      </c>
      <c r="G86" s="289">
        <f>SUM(F86*C7)</f>
        <v>56916.200000000004</v>
      </c>
      <c r="H86" s="290">
        <f t="shared" si="6"/>
        <v>51224.58</v>
      </c>
      <c r="I86" s="236">
        <f t="shared" si="7"/>
        <v>48378.770000000004</v>
      </c>
    </row>
    <row r="87" spans="2:9" ht="12.75" hidden="1" outlineLevel="1">
      <c r="B87" s="280" t="s">
        <v>835</v>
      </c>
      <c r="C87" s="281">
        <v>1.1</v>
      </c>
      <c r="D87" s="282" t="s">
        <v>836</v>
      </c>
      <c r="E87" s="283">
        <v>19</v>
      </c>
      <c r="F87" s="284">
        <v>1932</v>
      </c>
      <c r="G87" s="289">
        <f>SUM(F87*C7)</f>
        <v>60954.6</v>
      </c>
      <c r="H87" s="290">
        <f t="shared" si="6"/>
        <v>54859.14</v>
      </c>
      <c r="I87" s="236">
        <f t="shared" si="7"/>
        <v>51811.409999999996</v>
      </c>
    </row>
    <row r="88" spans="2:9" ht="24" hidden="1" outlineLevel="1">
      <c r="B88" s="280" t="s">
        <v>837</v>
      </c>
      <c r="C88" s="281">
        <v>0.75</v>
      </c>
      <c r="D88" s="282" t="s">
        <v>832</v>
      </c>
      <c r="E88" s="283">
        <v>10.8</v>
      </c>
      <c r="F88" s="284">
        <v>1729</v>
      </c>
      <c r="G88" s="289">
        <f>SUM(F88*C7)</f>
        <v>54549.950000000004</v>
      </c>
      <c r="H88" s="290">
        <f t="shared" si="6"/>
        <v>49094.955</v>
      </c>
      <c r="I88" s="236">
        <f t="shared" si="7"/>
        <v>46367.457500000004</v>
      </c>
    </row>
    <row r="89" spans="2:9" ht="24" hidden="1" outlineLevel="1">
      <c r="B89" s="280" t="s">
        <v>838</v>
      </c>
      <c r="C89" s="281">
        <v>0.9</v>
      </c>
      <c r="D89" s="282" t="s">
        <v>834</v>
      </c>
      <c r="E89" s="283">
        <v>16</v>
      </c>
      <c r="F89" s="284">
        <v>1805</v>
      </c>
      <c r="G89" s="289">
        <f>SUM(F89*C7)</f>
        <v>56947.75</v>
      </c>
      <c r="H89" s="290">
        <f t="shared" si="6"/>
        <v>51252.975</v>
      </c>
      <c r="I89" s="236">
        <f t="shared" si="7"/>
        <v>48405.5875</v>
      </c>
    </row>
    <row r="90" spans="2:9" ht="36" hidden="1" outlineLevel="1">
      <c r="B90" s="280" t="s">
        <v>839</v>
      </c>
      <c r="C90" s="281">
        <v>0.75</v>
      </c>
      <c r="D90" s="282" t="s">
        <v>832</v>
      </c>
      <c r="E90" s="283">
        <v>10.8</v>
      </c>
      <c r="F90" s="284">
        <v>1891</v>
      </c>
      <c r="G90" s="289">
        <f>SUM(F90*C7)</f>
        <v>59661.05</v>
      </c>
      <c r="H90" s="290">
        <f t="shared" si="6"/>
        <v>53694.94500000001</v>
      </c>
      <c r="I90" s="236">
        <f t="shared" si="7"/>
        <v>50711.8925</v>
      </c>
    </row>
    <row r="91" spans="2:9" ht="36" hidden="1" outlineLevel="1">
      <c r="B91" s="280" t="s">
        <v>840</v>
      </c>
      <c r="C91" s="281">
        <v>0.9</v>
      </c>
      <c r="D91" s="282" t="s">
        <v>834</v>
      </c>
      <c r="E91" s="283">
        <v>16</v>
      </c>
      <c r="F91" s="284">
        <v>1905</v>
      </c>
      <c r="G91" s="289">
        <f>SUM(F91*C7)</f>
        <v>60102.75</v>
      </c>
      <c r="H91" s="290">
        <f t="shared" si="6"/>
        <v>54092.475</v>
      </c>
      <c r="I91" s="236">
        <f t="shared" si="7"/>
        <v>51087.3375</v>
      </c>
    </row>
    <row r="92" spans="2:9" ht="36" hidden="1" outlineLevel="1">
      <c r="B92" s="280" t="s">
        <v>841</v>
      </c>
      <c r="C92" s="281">
        <v>0.75</v>
      </c>
      <c r="D92" s="282" t="s">
        <v>832</v>
      </c>
      <c r="E92" s="283">
        <v>10.8</v>
      </c>
      <c r="F92" s="284">
        <v>3458</v>
      </c>
      <c r="G92" s="289">
        <f>SUM(F92*C7)</f>
        <v>109099.90000000001</v>
      </c>
      <c r="H92" s="290">
        <f>SUM(G92*0.9)</f>
        <v>98189.91</v>
      </c>
      <c r="I92" s="236">
        <f t="shared" si="7"/>
        <v>92734.91500000001</v>
      </c>
    </row>
    <row r="93" spans="2:9" ht="36" hidden="1" outlineLevel="1">
      <c r="B93" s="280" t="s">
        <v>842</v>
      </c>
      <c r="C93" s="281">
        <v>0.9</v>
      </c>
      <c r="D93" s="282" t="s">
        <v>834</v>
      </c>
      <c r="E93" s="283">
        <v>16</v>
      </c>
      <c r="F93" s="284">
        <v>3611</v>
      </c>
      <c r="G93" s="289">
        <f>SUM(F93*C7)</f>
        <v>113927.05</v>
      </c>
      <c r="H93" s="290">
        <f t="shared" si="6"/>
        <v>102534.345</v>
      </c>
      <c r="I93" s="236">
        <f t="shared" si="7"/>
        <v>96837.9925</v>
      </c>
    </row>
    <row r="94" spans="2:9" ht="12.75" hidden="1" outlineLevel="1">
      <c r="B94" s="285" t="s">
        <v>843</v>
      </c>
      <c r="C94" s="554" t="s">
        <v>844</v>
      </c>
      <c r="D94" s="554"/>
      <c r="E94" s="554"/>
      <c r="F94" s="286">
        <v>390</v>
      </c>
      <c r="G94" s="291">
        <f>SUM(F94*C7)</f>
        <v>12304.5</v>
      </c>
      <c r="H94" s="292">
        <f t="shared" si="6"/>
        <v>11074.050000000001</v>
      </c>
      <c r="I94" s="237">
        <f t="shared" si="7"/>
        <v>10458.824999999999</v>
      </c>
    </row>
    <row r="95" spans="2:12" ht="18.75" customHeight="1" collapsed="1">
      <c r="B95" s="548" t="s">
        <v>845</v>
      </c>
      <c r="C95" s="548"/>
      <c r="D95" s="548"/>
      <c r="E95" s="548"/>
      <c r="F95" s="548"/>
      <c r="G95" s="548"/>
      <c r="H95" s="548"/>
      <c r="I95" s="548"/>
      <c r="J95" s="219"/>
      <c r="K95" s="219"/>
      <c r="L95" s="219"/>
    </row>
    <row r="96" spans="2:9" s="15" customFormat="1" ht="27" customHeight="1" hidden="1" outlineLevel="1">
      <c r="B96" s="293" t="s">
        <v>101</v>
      </c>
      <c r="C96" s="547" t="s">
        <v>856</v>
      </c>
      <c r="D96" s="547"/>
      <c r="E96" s="547"/>
      <c r="F96" s="201" t="s">
        <v>751</v>
      </c>
      <c r="G96" s="201" t="s">
        <v>752</v>
      </c>
      <c r="H96" s="202" t="s">
        <v>140</v>
      </c>
      <c r="I96" s="294" t="s">
        <v>355</v>
      </c>
    </row>
    <row r="97" spans="2:9" ht="22.5" customHeight="1" hidden="1" outlineLevel="1">
      <c r="B97" s="295" t="s">
        <v>846</v>
      </c>
      <c r="C97" s="549" t="s">
        <v>847</v>
      </c>
      <c r="D97" s="549"/>
      <c r="E97" s="549"/>
      <c r="F97" s="296">
        <v>110</v>
      </c>
      <c r="G97" s="297">
        <f>SUM(F97*C7)</f>
        <v>3470.5</v>
      </c>
      <c r="H97" s="298">
        <f>SUM(G97*0.9)</f>
        <v>3123.4500000000003</v>
      </c>
      <c r="I97" s="236">
        <f>SUM(G97*0.85)</f>
        <v>2949.9249999999997</v>
      </c>
    </row>
    <row r="98" spans="2:9" ht="22.5" customHeight="1" hidden="1" outlineLevel="1">
      <c r="B98" s="295" t="s">
        <v>848</v>
      </c>
      <c r="C98" s="549" t="s">
        <v>849</v>
      </c>
      <c r="D98" s="549"/>
      <c r="E98" s="549"/>
      <c r="F98" s="296">
        <v>33</v>
      </c>
      <c r="G98" s="297">
        <f>SUM(F98*C7)</f>
        <v>1041.15</v>
      </c>
      <c r="H98" s="298">
        <f>SUM(G98*0.9)</f>
        <v>937.0350000000001</v>
      </c>
      <c r="I98" s="236">
        <f>SUM(G98*0.85)</f>
        <v>884.9775000000001</v>
      </c>
    </row>
    <row r="99" spans="2:9" ht="22.5" customHeight="1" hidden="1" outlineLevel="1">
      <c r="B99" s="295" t="s">
        <v>850</v>
      </c>
      <c r="C99" s="549" t="s">
        <v>851</v>
      </c>
      <c r="D99" s="549"/>
      <c r="E99" s="549"/>
      <c r="F99" s="296">
        <v>117</v>
      </c>
      <c r="G99" s="297">
        <f>SUM(F99*C7)</f>
        <v>3691.35</v>
      </c>
      <c r="H99" s="298">
        <f>SUM(G99*0.9)</f>
        <v>3322.215</v>
      </c>
      <c r="I99" s="236">
        <f>SUM(G99*0.85)</f>
        <v>3137.6475</v>
      </c>
    </row>
    <row r="100" spans="2:9" ht="22.5" customHeight="1" hidden="1" outlineLevel="1">
      <c r="B100" s="295" t="s">
        <v>852</v>
      </c>
      <c r="C100" s="549" t="s">
        <v>853</v>
      </c>
      <c r="D100" s="549"/>
      <c r="E100" s="549"/>
      <c r="F100" s="296">
        <v>80</v>
      </c>
      <c r="G100" s="297">
        <f>SUM(F100*C7)</f>
        <v>2524</v>
      </c>
      <c r="H100" s="298">
        <f>SUM(G100*0.9)</f>
        <v>2271.6</v>
      </c>
      <c r="I100" s="236">
        <f>SUM(G100*0.85)</f>
        <v>2145.4</v>
      </c>
    </row>
    <row r="101" spans="2:9" ht="12.75" hidden="1" outlineLevel="1">
      <c r="B101" s="267" t="s">
        <v>854</v>
      </c>
      <c r="C101" s="550" t="s">
        <v>855</v>
      </c>
      <c r="D101" s="550"/>
      <c r="E101" s="550"/>
      <c r="F101" s="270">
        <v>68</v>
      </c>
      <c r="G101" s="299">
        <f>SUM(F101*C7)</f>
        <v>2145.4</v>
      </c>
      <c r="H101" s="300">
        <f>SUM(G101*0.9)</f>
        <v>1930.8600000000001</v>
      </c>
      <c r="I101" s="237">
        <f>SUM(G101*0.85)</f>
        <v>1823.59</v>
      </c>
    </row>
    <row r="102" spans="2:12" ht="18.75" customHeight="1" collapsed="1">
      <c r="B102" s="548" t="s">
        <v>857</v>
      </c>
      <c r="C102" s="548"/>
      <c r="D102" s="548"/>
      <c r="E102" s="548"/>
      <c r="F102" s="548"/>
      <c r="G102" s="548"/>
      <c r="H102" s="548"/>
      <c r="I102" s="548"/>
      <c r="J102" s="219"/>
      <c r="K102" s="219"/>
      <c r="L102" s="219"/>
    </row>
    <row r="103" spans="2:9" s="15" customFormat="1" ht="27" customHeight="1" hidden="1" outlineLevel="1">
      <c r="B103" s="293" t="s">
        <v>101</v>
      </c>
      <c r="C103" s="547" t="s">
        <v>856</v>
      </c>
      <c r="D103" s="547"/>
      <c r="E103" s="547"/>
      <c r="F103" s="201" t="s">
        <v>751</v>
      </c>
      <c r="G103" s="201" t="s">
        <v>752</v>
      </c>
      <c r="H103" s="202" t="s">
        <v>140</v>
      </c>
      <c r="I103" s="294" t="s">
        <v>355</v>
      </c>
    </row>
    <row r="104" spans="2:9" ht="12.75" hidden="1" outlineLevel="1">
      <c r="B104" s="301" t="s">
        <v>858</v>
      </c>
      <c r="C104" s="551" t="s">
        <v>859</v>
      </c>
      <c r="D104" s="551"/>
      <c r="E104" s="551"/>
      <c r="F104" s="302">
        <v>525</v>
      </c>
      <c r="G104" s="306">
        <f>SUM(F104*C7)</f>
        <v>16563.75</v>
      </c>
      <c r="H104" s="307">
        <f>SUM(G105*0.9)</f>
        <v>35238.19500000001</v>
      </c>
      <c r="I104" s="308">
        <f>SUM(G104*0.85)</f>
        <v>14079.1875</v>
      </c>
    </row>
    <row r="105" spans="2:9" ht="12.75" hidden="1" outlineLevel="1">
      <c r="B105" s="303" t="s">
        <v>860</v>
      </c>
      <c r="C105" s="552" t="s">
        <v>861</v>
      </c>
      <c r="D105" s="552"/>
      <c r="E105" s="552"/>
      <c r="F105" s="304">
        <v>1241</v>
      </c>
      <c r="G105" s="309">
        <f>SUM(F105*C7)</f>
        <v>39153.55</v>
      </c>
      <c r="H105" s="310">
        <f aca="true" t="shared" si="8" ref="H105:H112">SUM(G106*0.9)</f>
        <v>2896.29</v>
      </c>
      <c r="I105" s="311">
        <f aca="true" t="shared" si="9" ref="I105:I113">SUM(G105*0.85)</f>
        <v>33280.5175</v>
      </c>
    </row>
    <row r="106" spans="2:9" ht="12.75" hidden="1" outlineLevel="1">
      <c r="B106" s="303" t="s">
        <v>862</v>
      </c>
      <c r="C106" s="546" t="s">
        <v>863</v>
      </c>
      <c r="D106" s="546"/>
      <c r="E106" s="546"/>
      <c r="F106" s="304">
        <v>102</v>
      </c>
      <c r="G106" s="309">
        <f>SUM(F106*C7)</f>
        <v>3218.1</v>
      </c>
      <c r="H106" s="310">
        <f t="shared" si="8"/>
        <v>2697.525</v>
      </c>
      <c r="I106" s="311">
        <f t="shared" si="9"/>
        <v>2735.3849999999998</v>
      </c>
    </row>
    <row r="107" spans="2:9" ht="12.75" hidden="1" outlineLevel="1">
      <c r="B107" s="303" t="s">
        <v>864</v>
      </c>
      <c r="C107" s="546" t="s">
        <v>865</v>
      </c>
      <c r="D107" s="546"/>
      <c r="E107" s="546"/>
      <c r="F107" s="304">
        <v>95</v>
      </c>
      <c r="G107" s="309">
        <f>SUM(F107*C7)</f>
        <v>2997.25</v>
      </c>
      <c r="H107" s="310">
        <f t="shared" si="8"/>
        <v>2896.29</v>
      </c>
      <c r="I107" s="311">
        <f t="shared" si="9"/>
        <v>2547.6625</v>
      </c>
    </row>
    <row r="108" spans="2:9" ht="12.75" hidden="1" outlineLevel="1">
      <c r="B108" s="303" t="s">
        <v>866</v>
      </c>
      <c r="C108" s="546" t="s">
        <v>865</v>
      </c>
      <c r="D108" s="546"/>
      <c r="E108" s="546"/>
      <c r="F108" s="304">
        <v>102</v>
      </c>
      <c r="G108" s="309">
        <f>SUM(F108*C7)</f>
        <v>3218.1</v>
      </c>
      <c r="H108" s="310">
        <f t="shared" si="8"/>
        <v>6985.17</v>
      </c>
      <c r="I108" s="311">
        <f t="shared" si="9"/>
        <v>2735.3849999999998</v>
      </c>
    </row>
    <row r="109" spans="2:9" ht="12.75" hidden="1" outlineLevel="1">
      <c r="B109" s="303" t="s">
        <v>867</v>
      </c>
      <c r="C109" s="546" t="s">
        <v>868</v>
      </c>
      <c r="D109" s="546"/>
      <c r="E109" s="546"/>
      <c r="F109" s="304">
        <v>246</v>
      </c>
      <c r="G109" s="309">
        <f>SUM(F109*C7)</f>
        <v>7761.3</v>
      </c>
      <c r="H109" s="310">
        <f t="shared" si="8"/>
        <v>7524.675</v>
      </c>
      <c r="I109" s="311">
        <f t="shared" si="9"/>
        <v>6597.105</v>
      </c>
    </row>
    <row r="110" spans="2:9" ht="12.75" hidden="1" outlineLevel="1">
      <c r="B110" s="303" t="s">
        <v>869</v>
      </c>
      <c r="C110" s="546" t="s">
        <v>870</v>
      </c>
      <c r="D110" s="546"/>
      <c r="E110" s="546"/>
      <c r="F110" s="304">
        <v>265</v>
      </c>
      <c r="G110" s="309">
        <f>SUM(F110*C7)</f>
        <v>8360.75</v>
      </c>
      <c r="H110" s="310">
        <f t="shared" si="8"/>
        <v>4287.645</v>
      </c>
      <c r="I110" s="311">
        <f t="shared" si="9"/>
        <v>7106.6375</v>
      </c>
    </row>
    <row r="111" spans="2:9" ht="12.75" hidden="1" outlineLevel="1">
      <c r="B111" s="303" t="s">
        <v>871</v>
      </c>
      <c r="C111" s="546" t="s">
        <v>872</v>
      </c>
      <c r="D111" s="546"/>
      <c r="E111" s="546"/>
      <c r="F111" s="304">
        <v>151</v>
      </c>
      <c r="G111" s="309">
        <f>SUM(F111*C7)</f>
        <v>4764.05</v>
      </c>
      <c r="H111" s="310">
        <f t="shared" si="8"/>
        <v>2640.735</v>
      </c>
      <c r="I111" s="311">
        <f t="shared" si="9"/>
        <v>4049.4425</v>
      </c>
    </row>
    <row r="112" spans="2:9" ht="12.75" hidden="1" outlineLevel="1">
      <c r="B112" s="303" t="s">
        <v>873</v>
      </c>
      <c r="C112" s="546" t="s">
        <v>874</v>
      </c>
      <c r="D112" s="546"/>
      <c r="E112" s="546"/>
      <c r="F112" s="304">
        <v>93</v>
      </c>
      <c r="G112" s="309">
        <f>SUM(F112*C7)</f>
        <v>2934.15</v>
      </c>
      <c r="H112" s="310">
        <f t="shared" si="8"/>
        <v>283.95</v>
      </c>
      <c r="I112" s="311">
        <f t="shared" si="9"/>
        <v>2494.0275</v>
      </c>
    </row>
    <row r="113" spans="2:9" ht="12.75" hidden="1" outlineLevel="1">
      <c r="B113" s="543" t="s">
        <v>875</v>
      </c>
      <c r="C113" s="544"/>
      <c r="D113" s="544"/>
      <c r="E113" s="544"/>
      <c r="F113" s="305">
        <v>10</v>
      </c>
      <c r="G113" s="312">
        <f>SUM(F113*C7)</f>
        <v>315.5</v>
      </c>
      <c r="H113" s="313">
        <f>SUM(G113*0.9)</f>
        <v>283.95</v>
      </c>
      <c r="I113" s="314">
        <f t="shared" si="9"/>
        <v>268.175</v>
      </c>
    </row>
    <row r="115" ht="12.75">
      <c r="B115" s="315" t="s">
        <v>1037</v>
      </c>
    </row>
  </sheetData>
  <sheetProtection/>
  <mergeCells count="44">
    <mergeCell ref="B1:I1"/>
    <mergeCell ref="H7:I7"/>
    <mergeCell ref="B10:I10"/>
    <mergeCell ref="B8:I8"/>
    <mergeCell ref="B6:I6"/>
    <mergeCell ref="B5:I5"/>
    <mergeCell ref="B4:I4"/>
    <mergeCell ref="B3:I3"/>
    <mergeCell ref="B2:I2"/>
    <mergeCell ref="B17:I17"/>
    <mergeCell ref="B19:I19"/>
    <mergeCell ref="B26:I26"/>
    <mergeCell ref="B34:I34"/>
    <mergeCell ref="B76:I76"/>
    <mergeCell ref="B81:I81"/>
    <mergeCell ref="B41:I41"/>
    <mergeCell ref="B49:I49"/>
    <mergeCell ref="B55:I55"/>
    <mergeCell ref="B60:I60"/>
    <mergeCell ref="B68:I68"/>
    <mergeCell ref="B70:I70"/>
    <mergeCell ref="B74:I74"/>
    <mergeCell ref="B83:I83"/>
    <mergeCell ref="C94:E94"/>
    <mergeCell ref="B95:I95"/>
    <mergeCell ref="C103:E103"/>
    <mergeCell ref="C106:E106"/>
    <mergeCell ref="C97:E97"/>
    <mergeCell ref="C98:E98"/>
    <mergeCell ref="C99:E99"/>
    <mergeCell ref="C100:E100"/>
    <mergeCell ref="C101:E101"/>
    <mergeCell ref="C104:E104"/>
    <mergeCell ref="C105:E105"/>
    <mergeCell ref="B113:E113"/>
    <mergeCell ref="D7:E7"/>
    <mergeCell ref="C107:E107"/>
    <mergeCell ref="C108:E108"/>
    <mergeCell ref="C109:E109"/>
    <mergeCell ref="C110:E110"/>
    <mergeCell ref="C111:E111"/>
    <mergeCell ref="C112:E112"/>
    <mergeCell ref="C96:E96"/>
    <mergeCell ref="B102:I102"/>
  </mergeCells>
  <hyperlinks>
    <hyperlink ref="B4:C4" r:id="rId1" display="http://www.sdk-clima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outlinePr summaryBelow="0"/>
  </sheetPr>
  <dimension ref="B1:P113"/>
  <sheetViews>
    <sheetView zoomScale="120" zoomScaleNormal="120" zoomScalePageLayoutView="0" workbookViewId="0" topLeftCell="A1">
      <selection activeCell="I7" sqref="I7:J7"/>
    </sheetView>
  </sheetViews>
  <sheetFormatPr defaultColWidth="9.00390625" defaultRowHeight="12.75" outlineLevelRow="1"/>
  <cols>
    <col min="1" max="1" width="0.74609375" style="322" customWidth="1"/>
    <col min="2" max="2" width="23.875" style="322" customWidth="1"/>
    <col min="3" max="3" width="9.125" style="2" customWidth="1"/>
    <col min="4" max="4" width="14.00390625" style="322" customWidth="1"/>
    <col min="5" max="5" width="14.00390625" style="2" customWidth="1"/>
    <col min="6" max="6" width="9.125" style="322" customWidth="1"/>
    <col min="7" max="7" width="9.125" style="322" hidden="1" customWidth="1"/>
    <col min="8" max="8" width="9.375" style="323" bestFit="1" customWidth="1"/>
    <col min="9" max="9" width="9.375" style="326" bestFit="1" customWidth="1"/>
    <col min="10" max="10" width="10.625" style="326" customWidth="1"/>
    <col min="11" max="16384" width="9.125" style="322" customWidth="1"/>
  </cols>
  <sheetData>
    <row r="1" spans="2:10" ht="12.75">
      <c r="B1" s="451" t="s">
        <v>92</v>
      </c>
      <c r="C1" s="451"/>
      <c r="D1" s="451"/>
      <c r="E1" s="451"/>
      <c r="F1" s="451"/>
      <c r="G1" s="451"/>
      <c r="H1" s="451"/>
      <c r="I1" s="451"/>
      <c r="J1" s="451"/>
    </row>
    <row r="2" spans="2:10" ht="12.75">
      <c r="B2" s="451" t="s">
        <v>99</v>
      </c>
      <c r="C2" s="451"/>
      <c r="D2" s="451"/>
      <c r="E2" s="451"/>
      <c r="F2" s="451"/>
      <c r="G2" s="451"/>
      <c r="H2" s="451"/>
      <c r="I2" s="451"/>
      <c r="J2" s="451"/>
    </row>
    <row r="3" spans="2:10" ht="12.75">
      <c r="B3" s="451" t="s">
        <v>93</v>
      </c>
      <c r="C3" s="451"/>
      <c r="D3" s="451"/>
      <c r="E3" s="451"/>
      <c r="F3" s="451"/>
      <c r="G3" s="451"/>
      <c r="H3" s="451"/>
      <c r="I3" s="451"/>
      <c r="J3" s="451"/>
    </row>
    <row r="4" spans="2:10" ht="12.75">
      <c r="B4" s="452" t="s">
        <v>94</v>
      </c>
      <c r="C4" s="452"/>
      <c r="D4" s="452"/>
      <c r="E4" s="452"/>
      <c r="F4" s="452"/>
      <c r="G4" s="452"/>
      <c r="H4" s="452"/>
      <c r="I4" s="452"/>
      <c r="J4" s="452"/>
    </row>
    <row r="5" spans="2:10" ht="12.75">
      <c r="B5" s="538"/>
      <c r="C5" s="538"/>
      <c r="D5" s="538"/>
      <c r="E5" s="538"/>
      <c r="F5" s="538"/>
      <c r="G5" s="538"/>
      <c r="H5" s="538"/>
      <c r="I5" s="538"/>
      <c r="J5" s="538"/>
    </row>
    <row r="6" spans="2:10" ht="30" customHeight="1">
      <c r="B6" s="562" t="s">
        <v>876</v>
      </c>
      <c r="C6" s="562"/>
      <c r="D6" s="562"/>
      <c r="E6" s="562"/>
      <c r="F6" s="562"/>
      <c r="G6" s="562"/>
      <c r="H6" s="562"/>
      <c r="I6" s="562"/>
      <c r="J6" s="562"/>
    </row>
    <row r="7" spans="2:10" ht="16.5" customHeight="1">
      <c r="B7" s="172" t="s">
        <v>890</v>
      </c>
      <c r="C7" s="101">
        <v>43.5</v>
      </c>
      <c r="D7" s="545" t="s">
        <v>1103</v>
      </c>
      <c r="E7" s="545"/>
      <c r="F7" s="545"/>
      <c r="G7" s="96"/>
      <c r="H7" s="238"/>
      <c r="I7" s="434" t="s">
        <v>908</v>
      </c>
      <c r="J7" s="434"/>
    </row>
    <row r="8" spans="2:13" ht="18.75" customHeight="1" collapsed="1">
      <c r="B8" s="558" t="s">
        <v>906</v>
      </c>
      <c r="C8" s="558"/>
      <c r="D8" s="558"/>
      <c r="E8" s="558"/>
      <c r="F8" s="558"/>
      <c r="G8" s="558"/>
      <c r="H8" s="558"/>
      <c r="I8" s="558"/>
      <c r="J8" s="558"/>
      <c r="K8" s="219"/>
      <c r="L8" s="219"/>
      <c r="M8" s="219"/>
    </row>
    <row r="9" spans="2:10" s="324" customFormat="1" ht="27" customHeight="1" hidden="1" outlineLevel="1">
      <c r="B9" s="190" t="s">
        <v>101</v>
      </c>
      <c r="C9" s="191" t="s">
        <v>102</v>
      </c>
      <c r="D9" s="190" t="s">
        <v>889</v>
      </c>
      <c r="E9" s="190" t="s">
        <v>912</v>
      </c>
      <c r="F9" s="217" t="s">
        <v>105</v>
      </c>
      <c r="G9" s="151" t="s">
        <v>891</v>
      </c>
      <c r="H9" s="151" t="s">
        <v>752</v>
      </c>
      <c r="I9" s="191" t="s">
        <v>140</v>
      </c>
      <c r="J9" s="327" t="s">
        <v>355</v>
      </c>
    </row>
    <row r="10" spans="2:10" s="325" customFormat="1" ht="12" hidden="1" outlineLevel="1">
      <c r="B10" s="328" t="s">
        <v>892</v>
      </c>
      <c r="C10" s="329">
        <v>500</v>
      </c>
      <c r="D10" s="330" t="s">
        <v>877</v>
      </c>
      <c r="E10" s="121" t="s">
        <v>914</v>
      </c>
      <c r="F10" s="331">
        <v>3.6</v>
      </c>
      <c r="G10" s="332">
        <v>105</v>
      </c>
      <c r="H10" s="333">
        <f>SUM(G10*C7)</f>
        <v>4567.5</v>
      </c>
      <c r="I10" s="163">
        <f>SUM(H10*0.9)</f>
        <v>4110.75</v>
      </c>
      <c r="J10" s="334">
        <f>SUM(H10*0.85)</f>
        <v>3882.375</v>
      </c>
    </row>
    <row r="11" spans="2:10" s="325" customFormat="1" ht="12" hidden="1" outlineLevel="1">
      <c r="B11" s="335" t="s">
        <v>893</v>
      </c>
      <c r="C11" s="34">
        <v>750</v>
      </c>
      <c r="D11" s="336" t="s">
        <v>877</v>
      </c>
      <c r="E11" s="125" t="s">
        <v>916</v>
      </c>
      <c r="F11" s="337">
        <v>3.6</v>
      </c>
      <c r="G11" s="338">
        <v>110</v>
      </c>
      <c r="H11" s="339">
        <f>SUM(G11*C7)</f>
        <v>4785</v>
      </c>
      <c r="I11" s="166">
        <f aca="true" t="shared" si="0" ref="I11:I17">SUM(H11*0.9)</f>
        <v>4306.5</v>
      </c>
      <c r="J11" s="340">
        <f aca="true" t="shared" si="1" ref="J11:J16">SUM(H11*0.85)</f>
        <v>4067.25</v>
      </c>
    </row>
    <row r="12" spans="2:10" s="325" customFormat="1" ht="12" hidden="1" outlineLevel="1">
      <c r="B12" s="335" t="s">
        <v>894</v>
      </c>
      <c r="C12" s="34">
        <v>1000</v>
      </c>
      <c r="D12" s="336" t="s">
        <v>878</v>
      </c>
      <c r="E12" s="125" t="s">
        <v>918</v>
      </c>
      <c r="F12" s="337">
        <v>4.2</v>
      </c>
      <c r="G12" s="338">
        <v>120</v>
      </c>
      <c r="H12" s="339">
        <f>SUM(G12*C7)</f>
        <v>5220</v>
      </c>
      <c r="I12" s="166">
        <f t="shared" si="0"/>
        <v>4698</v>
      </c>
      <c r="J12" s="340">
        <f t="shared" si="1"/>
        <v>4437</v>
      </c>
    </row>
    <row r="13" spans="2:10" s="325" customFormat="1" ht="12" hidden="1" outlineLevel="1">
      <c r="B13" s="335" t="s">
        <v>895</v>
      </c>
      <c r="C13" s="34">
        <v>1250</v>
      </c>
      <c r="D13" s="336" t="s">
        <v>879</v>
      </c>
      <c r="E13" s="125" t="s">
        <v>920</v>
      </c>
      <c r="F13" s="337">
        <v>4.7</v>
      </c>
      <c r="G13" s="338">
        <v>130</v>
      </c>
      <c r="H13" s="339">
        <f>SUM(G13*C7)</f>
        <v>5655</v>
      </c>
      <c r="I13" s="166">
        <f t="shared" si="0"/>
        <v>5089.5</v>
      </c>
      <c r="J13" s="340">
        <f t="shared" si="1"/>
        <v>4806.75</v>
      </c>
    </row>
    <row r="14" spans="2:10" s="325" customFormat="1" ht="12" hidden="1" outlineLevel="1">
      <c r="B14" s="335" t="s">
        <v>896</v>
      </c>
      <c r="C14" s="34">
        <v>1500</v>
      </c>
      <c r="D14" s="336" t="s">
        <v>880</v>
      </c>
      <c r="E14" s="125" t="s">
        <v>922</v>
      </c>
      <c r="F14" s="337">
        <v>5.5</v>
      </c>
      <c r="G14" s="338">
        <v>140</v>
      </c>
      <c r="H14" s="339">
        <f>SUM(G14*C7)</f>
        <v>6090</v>
      </c>
      <c r="I14" s="166">
        <f t="shared" si="0"/>
        <v>5481</v>
      </c>
      <c r="J14" s="340">
        <f t="shared" si="1"/>
        <v>5176.5</v>
      </c>
    </row>
    <row r="15" spans="2:10" s="325" customFormat="1" ht="12" hidden="1" outlineLevel="1">
      <c r="B15" s="335" t="s">
        <v>897</v>
      </c>
      <c r="C15" s="34">
        <v>1750</v>
      </c>
      <c r="D15" s="336" t="s">
        <v>881</v>
      </c>
      <c r="E15" s="125" t="s">
        <v>926</v>
      </c>
      <c r="F15" s="337">
        <v>6</v>
      </c>
      <c r="G15" s="338">
        <v>150</v>
      </c>
      <c r="H15" s="339">
        <f>SUM(G15*C7)</f>
        <v>6525</v>
      </c>
      <c r="I15" s="166">
        <f t="shared" si="0"/>
        <v>5872.5</v>
      </c>
      <c r="J15" s="340">
        <f t="shared" si="1"/>
        <v>5546.25</v>
      </c>
    </row>
    <row r="16" spans="2:10" s="325" customFormat="1" ht="12" hidden="1" outlineLevel="1">
      <c r="B16" s="335" t="s">
        <v>898</v>
      </c>
      <c r="C16" s="34">
        <v>2000</v>
      </c>
      <c r="D16" s="336" t="s">
        <v>882</v>
      </c>
      <c r="E16" s="125" t="s">
        <v>924</v>
      </c>
      <c r="F16" s="337">
        <v>6.6</v>
      </c>
      <c r="G16" s="338">
        <v>160</v>
      </c>
      <c r="H16" s="339">
        <f>SUM(G16*C7)</f>
        <v>6960</v>
      </c>
      <c r="I16" s="166">
        <f t="shared" si="0"/>
        <v>6264</v>
      </c>
      <c r="J16" s="340">
        <f t="shared" si="1"/>
        <v>5916</v>
      </c>
    </row>
    <row r="17" spans="2:10" s="325" customFormat="1" ht="12" hidden="1" outlineLevel="1">
      <c r="B17" s="556" t="s">
        <v>883</v>
      </c>
      <c r="C17" s="557"/>
      <c r="D17" s="557"/>
      <c r="E17" s="557"/>
      <c r="F17" s="557"/>
      <c r="G17" s="171">
        <v>6</v>
      </c>
      <c r="H17" s="341">
        <f>SUM(G17*C7)</f>
        <v>261</v>
      </c>
      <c r="I17" s="169">
        <f t="shared" si="0"/>
        <v>234.9</v>
      </c>
      <c r="J17" s="342">
        <f>SUM(H17*0.9)</f>
        <v>234.9</v>
      </c>
    </row>
    <row r="18" spans="2:13" ht="18.75" customHeight="1" collapsed="1">
      <c r="B18" s="558" t="s">
        <v>907</v>
      </c>
      <c r="C18" s="558"/>
      <c r="D18" s="558"/>
      <c r="E18" s="558"/>
      <c r="F18" s="558"/>
      <c r="G18" s="558"/>
      <c r="H18" s="558"/>
      <c r="I18" s="558"/>
      <c r="J18" s="558"/>
      <c r="K18" s="219"/>
      <c r="L18" s="219"/>
      <c r="M18" s="219"/>
    </row>
    <row r="19" spans="2:10" s="324" customFormat="1" ht="27" customHeight="1" hidden="1" outlineLevel="1">
      <c r="B19" s="190" t="s">
        <v>101</v>
      </c>
      <c r="C19" s="191" t="s">
        <v>102</v>
      </c>
      <c r="D19" s="190" t="s">
        <v>889</v>
      </c>
      <c r="E19" s="190" t="s">
        <v>912</v>
      </c>
      <c r="F19" s="217" t="s">
        <v>105</v>
      </c>
      <c r="G19" s="151" t="s">
        <v>891</v>
      </c>
      <c r="H19" s="151" t="s">
        <v>752</v>
      </c>
      <c r="I19" s="191" t="s">
        <v>140</v>
      </c>
      <c r="J19" s="327" t="s">
        <v>355</v>
      </c>
    </row>
    <row r="20" spans="2:10" ht="12.75" hidden="1" outlineLevel="1">
      <c r="B20" s="328" t="s">
        <v>899</v>
      </c>
      <c r="C20" s="329">
        <v>500</v>
      </c>
      <c r="D20" s="330" t="s">
        <v>877</v>
      </c>
      <c r="E20" s="121" t="s">
        <v>914</v>
      </c>
      <c r="F20" s="331">
        <v>3.6</v>
      </c>
      <c r="G20" s="343">
        <v>115</v>
      </c>
      <c r="H20" s="333">
        <f>SUM(G20*C7)</f>
        <v>5002.5</v>
      </c>
      <c r="I20" s="163">
        <f>SUM(H20*0.9)</f>
        <v>4502.25</v>
      </c>
      <c r="J20" s="334">
        <f>SUM(H20*0.85)</f>
        <v>4252.125</v>
      </c>
    </row>
    <row r="21" spans="2:10" ht="12.75" hidden="1" outlineLevel="1">
      <c r="B21" s="335" t="s">
        <v>900</v>
      </c>
      <c r="C21" s="34">
        <v>750</v>
      </c>
      <c r="D21" s="336" t="s">
        <v>877</v>
      </c>
      <c r="E21" s="125" t="s">
        <v>916</v>
      </c>
      <c r="F21" s="337">
        <v>3.6</v>
      </c>
      <c r="G21" s="343">
        <v>120</v>
      </c>
      <c r="H21" s="339">
        <f>SUM(G21*C7)</f>
        <v>5220</v>
      </c>
      <c r="I21" s="166">
        <f aca="true" t="shared" si="2" ref="I21:I26">SUM(H21*0.9)</f>
        <v>4698</v>
      </c>
      <c r="J21" s="340">
        <f aca="true" t="shared" si="3" ref="J21:J26">SUM(H21*0.85)</f>
        <v>4437</v>
      </c>
    </row>
    <row r="22" spans="2:10" ht="12.75" hidden="1" outlineLevel="1">
      <c r="B22" s="328" t="s">
        <v>901</v>
      </c>
      <c r="C22" s="34">
        <v>1000</v>
      </c>
      <c r="D22" s="336" t="s">
        <v>878</v>
      </c>
      <c r="E22" s="125" t="s">
        <v>918</v>
      </c>
      <c r="F22" s="337">
        <v>4.2</v>
      </c>
      <c r="G22" s="343">
        <v>130</v>
      </c>
      <c r="H22" s="339">
        <f>SUM(G22*C7)</f>
        <v>5655</v>
      </c>
      <c r="I22" s="166">
        <f t="shared" si="2"/>
        <v>5089.5</v>
      </c>
      <c r="J22" s="340">
        <f t="shared" si="3"/>
        <v>4806.75</v>
      </c>
    </row>
    <row r="23" spans="2:10" ht="12.75" hidden="1" outlineLevel="1">
      <c r="B23" s="335" t="s">
        <v>902</v>
      </c>
      <c r="C23" s="34">
        <v>1250</v>
      </c>
      <c r="D23" s="336" t="s">
        <v>879</v>
      </c>
      <c r="E23" s="125" t="s">
        <v>920</v>
      </c>
      <c r="F23" s="337">
        <v>4.7</v>
      </c>
      <c r="G23" s="343">
        <v>140</v>
      </c>
      <c r="H23" s="339">
        <f>SUM(G23*C7)</f>
        <v>6090</v>
      </c>
      <c r="I23" s="166">
        <f t="shared" si="2"/>
        <v>5481</v>
      </c>
      <c r="J23" s="340">
        <f t="shared" si="3"/>
        <v>5176.5</v>
      </c>
    </row>
    <row r="24" spans="2:10" ht="12.75" hidden="1" outlineLevel="1">
      <c r="B24" s="328" t="s">
        <v>903</v>
      </c>
      <c r="C24" s="34">
        <v>1500</v>
      </c>
      <c r="D24" s="336" t="s">
        <v>880</v>
      </c>
      <c r="E24" s="125" t="s">
        <v>922</v>
      </c>
      <c r="F24" s="337">
        <v>5.5</v>
      </c>
      <c r="G24" s="343">
        <v>150</v>
      </c>
      <c r="H24" s="339">
        <f>SUM(G24*C7)</f>
        <v>6525</v>
      </c>
      <c r="I24" s="166">
        <f t="shared" si="2"/>
        <v>5872.5</v>
      </c>
      <c r="J24" s="340">
        <f t="shared" si="3"/>
        <v>5546.25</v>
      </c>
    </row>
    <row r="25" spans="2:10" ht="12.75" hidden="1" outlineLevel="1">
      <c r="B25" s="335" t="s">
        <v>904</v>
      </c>
      <c r="C25" s="34">
        <v>1750</v>
      </c>
      <c r="D25" s="336" t="s">
        <v>881</v>
      </c>
      <c r="E25" s="125" t="s">
        <v>926</v>
      </c>
      <c r="F25" s="337">
        <v>6</v>
      </c>
      <c r="G25" s="343">
        <v>160</v>
      </c>
      <c r="H25" s="339">
        <f>SUM(G25*C7)</f>
        <v>6960</v>
      </c>
      <c r="I25" s="166">
        <f t="shared" si="2"/>
        <v>6264</v>
      </c>
      <c r="J25" s="340">
        <f t="shared" si="3"/>
        <v>5916</v>
      </c>
    </row>
    <row r="26" spans="2:10" ht="12.75" hidden="1" outlineLevel="1">
      <c r="B26" s="344" t="s">
        <v>905</v>
      </c>
      <c r="C26" s="35">
        <v>2000</v>
      </c>
      <c r="D26" s="345" t="s">
        <v>882</v>
      </c>
      <c r="E26" s="125" t="s">
        <v>924</v>
      </c>
      <c r="F26" s="346">
        <v>6.6</v>
      </c>
      <c r="G26" s="343">
        <v>170</v>
      </c>
      <c r="H26" s="341">
        <f>SUM(G26*C7)</f>
        <v>7395</v>
      </c>
      <c r="I26" s="169">
        <f t="shared" si="2"/>
        <v>6655.5</v>
      </c>
      <c r="J26" s="342">
        <f t="shared" si="3"/>
        <v>6285.75</v>
      </c>
    </row>
    <row r="27" spans="2:13" ht="18.75" customHeight="1" collapsed="1">
      <c r="B27" s="558" t="s">
        <v>979</v>
      </c>
      <c r="C27" s="558"/>
      <c r="D27" s="558"/>
      <c r="E27" s="558"/>
      <c r="F27" s="558"/>
      <c r="G27" s="558"/>
      <c r="H27" s="558"/>
      <c r="I27" s="558"/>
      <c r="J27" s="558"/>
      <c r="K27" s="219"/>
      <c r="L27" s="219"/>
      <c r="M27" s="219"/>
    </row>
    <row r="28" spans="2:13" ht="26.25" customHeight="1" hidden="1" outlineLevel="1">
      <c r="B28" s="559" t="s">
        <v>932</v>
      </c>
      <c r="C28" s="560"/>
      <c r="D28" s="560"/>
      <c r="E28" s="560"/>
      <c r="F28" s="560"/>
      <c r="G28" s="560"/>
      <c r="H28" s="560"/>
      <c r="I28" s="560"/>
      <c r="J28" s="561"/>
      <c r="K28" s="219"/>
      <c r="L28" s="219"/>
      <c r="M28" s="219"/>
    </row>
    <row r="29" spans="2:10" s="324" customFormat="1" ht="27" customHeight="1" hidden="1" outlineLevel="1">
      <c r="B29" s="190" t="s">
        <v>101</v>
      </c>
      <c r="C29" s="191" t="s">
        <v>102</v>
      </c>
      <c r="D29" s="190" t="s">
        <v>889</v>
      </c>
      <c r="E29" s="190" t="s">
        <v>912</v>
      </c>
      <c r="F29" s="217" t="s">
        <v>105</v>
      </c>
      <c r="G29" s="151" t="s">
        <v>891</v>
      </c>
      <c r="H29" s="151" t="s">
        <v>752</v>
      </c>
      <c r="I29" s="191" t="s">
        <v>140</v>
      </c>
      <c r="J29" s="327" t="s">
        <v>355</v>
      </c>
    </row>
    <row r="30" spans="2:13" ht="15" hidden="1" outlineLevel="1">
      <c r="B30" s="563" t="s">
        <v>933</v>
      </c>
      <c r="C30" s="564"/>
      <c r="D30" s="564"/>
      <c r="E30" s="564"/>
      <c r="F30" s="564"/>
      <c r="G30" s="564"/>
      <c r="H30" s="564"/>
      <c r="I30" s="564"/>
      <c r="J30" s="565"/>
      <c r="K30" s="219"/>
      <c r="L30" s="219"/>
      <c r="M30" s="219"/>
    </row>
    <row r="31" spans="2:10" ht="12.75" hidden="1" outlineLevel="1">
      <c r="B31" s="353" t="s">
        <v>913</v>
      </c>
      <c r="C31" s="121">
        <v>750</v>
      </c>
      <c r="D31" s="121" t="s">
        <v>915</v>
      </c>
      <c r="E31" s="121" t="s">
        <v>916</v>
      </c>
      <c r="F31" s="331">
        <v>4.4</v>
      </c>
      <c r="G31" s="332">
        <v>150</v>
      </c>
      <c r="H31" s="351">
        <f>SUM(G31*C7)</f>
        <v>6525</v>
      </c>
      <c r="I31" s="352">
        <f aca="true" t="shared" si="4" ref="I31:I43">SUM(H31*0.9)</f>
        <v>5872.5</v>
      </c>
      <c r="J31" s="334">
        <f aca="true" t="shared" si="5" ref="J31:J36">SUM(H31*0.85)</f>
        <v>5546.25</v>
      </c>
    </row>
    <row r="32" spans="2:10" ht="12.75" hidden="1" outlineLevel="1">
      <c r="B32" s="354" t="s">
        <v>927</v>
      </c>
      <c r="C32" s="125">
        <v>1000</v>
      </c>
      <c r="D32" s="125" t="s">
        <v>917</v>
      </c>
      <c r="E32" s="125" t="s">
        <v>918</v>
      </c>
      <c r="F32" s="337">
        <v>4.7</v>
      </c>
      <c r="G32" s="338">
        <v>160</v>
      </c>
      <c r="H32" s="347">
        <f>SUM(G32*C7)</f>
        <v>6960</v>
      </c>
      <c r="I32" s="348">
        <f t="shared" si="4"/>
        <v>6264</v>
      </c>
      <c r="J32" s="340">
        <f t="shared" si="5"/>
        <v>5916</v>
      </c>
    </row>
    <row r="33" spans="2:10" ht="12.75" hidden="1" outlineLevel="1">
      <c r="B33" s="354" t="s">
        <v>928</v>
      </c>
      <c r="C33" s="125">
        <v>1250</v>
      </c>
      <c r="D33" s="125" t="s">
        <v>919</v>
      </c>
      <c r="E33" s="125" t="s">
        <v>920</v>
      </c>
      <c r="F33" s="337">
        <v>5.6</v>
      </c>
      <c r="G33" s="338">
        <v>180</v>
      </c>
      <c r="H33" s="347">
        <f>SUM(G33*C7)</f>
        <v>7830</v>
      </c>
      <c r="I33" s="348">
        <f t="shared" si="4"/>
        <v>7047</v>
      </c>
      <c r="J33" s="340">
        <f t="shared" si="5"/>
        <v>6655.5</v>
      </c>
    </row>
    <row r="34" spans="2:10" ht="12.75" hidden="1" outlineLevel="1">
      <c r="B34" s="354" t="s">
        <v>929</v>
      </c>
      <c r="C34" s="125">
        <v>1500</v>
      </c>
      <c r="D34" s="125" t="s">
        <v>921</v>
      </c>
      <c r="E34" s="125" t="s">
        <v>922</v>
      </c>
      <c r="F34" s="337">
        <v>6.5</v>
      </c>
      <c r="G34" s="338">
        <v>190</v>
      </c>
      <c r="H34" s="347">
        <f>SUM(G34*C7)</f>
        <v>8265</v>
      </c>
      <c r="I34" s="348">
        <f t="shared" si="4"/>
        <v>7438.5</v>
      </c>
      <c r="J34" s="340">
        <f t="shared" si="5"/>
        <v>7025.25</v>
      </c>
    </row>
    <row r="35" spans="2:10" ht="12.75" hidden="1" outlineLevel="1">
      <c r="B35" s="354" t="s">
        <v>930</v>
      </c>
      <c r="C35" s="125">
        <v>1750</v>
      </c>
      <c r="D35" s="125" t="s">
        <v>923</v>
      </c>
      <c r="E35" s="125" t="s">
        <v>926</v>
      </c>
      <c r="F35" s="337">
        <v>7.4</v>
      </c>
      <c r="G35" s="338">
        <v>200</v>
      </c>
      <c r="H35" s="347">
        <f>SUM(G35*C7)</f>
        <v>8700</v>
      </c>
      <c r="I35" s="348">
        <f t="shared" si="4"/>
        <v>7830</v>
      </c>
      <c r="J35" s="340">
        <f t="shared" si="5"/>
        <v>7395</v>
      </c>
    </row>
    <row r="36" spans="2:10" ht="12.75" hidden="1" outlineLevel="1">
      <c r="B36" s="355" t="s">
        <v>931</v>
      </c>
      <c r="C36" s="131">
        <v>2000</v>
      </c>
      <c r="D36" s="131" t="s">
        <v>925</v>
      </c>
      <c r="E36" s="131" t="s">
        <v>924</v>
      </c>
      <c r="F36" s="346">
        <v>8.3</v>
      </c>
      <c r="G36" s="171">
        <v>215</v>
      </c>
      <c r="H36" s="349">
        <f>SUM(G36*C7)</f>
        <v>9352.5</v>
      </c>
      <c r="I36" s="350">
        <f t="shared" si="4"/>
        <v>8417.25</v>
      </c>
      <c r="J36" s="342">
        <f t="shared" si="5"/>
        <v>7949.625</v>
      </c>
    </row>
    <row r="37" spans="2:13" ht="15" hidden="1" outlineLevel="1">
      <c r="B37" s="563" t="s">
        <v>934</v>
      </c>
      <c r="C37" s="564"/>
      <c r="D37" s="564"/>
      <c r="E37" s="564"/>
      <c r="F37" s="564"/>
      <c r="G37" s="564"/>
      <c r="H37" s="564"/>
      <c r="I37" s="564"/>
      <c r="J37" s="565"/>
      <c r="K37" s="219"/>
      <c r="L37" s="219"/>
      <c r="M37" s="219"/>
    </row>
    <row r="38" spans="2:10" ht="12.75" hidden="1" outlineLevel="1">
      <c r="B38" s="353" t="s">
        <v>935</v>
      </c>
      <c r="C38" s="121">
        <v>750</v>
      </c>
      <c r="D38" s="121" t="s">
        <v>877</v>
      </c>
      <c r="E38" s="121" t="s">
        <v>916</v>
      </c>
      <c r="F38" s="331">
        <v>3.5</v>
      </c>
      <c r="G38" s="356">
        <v>135</v>
      </c>
      <c r="H38" s="351">
        <f>SUM(G38*C7)</f>
        <v>5872.5</v>
      </c>
      <c r="I38" s="352">
        <f t="shared" si="4"/>
        <v>5285.25</v>
      </c>
      <c r="J38" s="334">
        <f aca="true" t="shared" si="6" ref="J38:J43">SUM(H38*0.85)</f>
        <v>4991.625</v>
      </c>
    </row>
    <row r="39" spans="2:10" ht="12.75" hidden="1" outlineLevel="1">
      <c r="B39" s="354" t="s">
        <v>936</v>
      </c>
      <c r="C39" s="125">
        <v>1000</v>
      </c>
      <c r="D39" s="125" t="s">
        <v>878</v>
      </c>
      <c r="E39" s="125" t="s">
        <v>918</v>
      </c>
      <c r="F39" s="337">
        <v>4.2</v>
      </c>
      <c r="G39" s="357">
        <v>150</v>
      </c>
      <c r="H39" s="347">
        <f>SUM(G39*C7)</f>
        <v>6525</v>
      </c>
      <c r="I39" s="348">
        <f t="shared" si="4"/>
        <v>5872.5</v>
      </c>
      <c r="J39" s="340">
        <f t="shared" si="6"/>
        <v>5546.25</v>
      </c>
    </row>
    <row r="40" spans="2:10" ht="12.75" hidden="1" outlineLevel="1">
      <c r="B40" s="354" t="s">
        <v>937</v>
      </c>
      <c r="C40" s="125">
        <v>1250</v>
      </c>
      <c r="D40" s="125" t="s">
        <v>879</v>
      </c>
      <c r="E40" s="125" t="s">
        <v>920</v>
      </c>
      <c r="F40" s="337">
        <v>4.8</v>
      </c>
      <c r="G40" s="357">
        <v>160</v>
      </c>
      <c r="H40" s="347">
        <f>SUM(G40*C7)</f>
        <v>6960</v>
      </c>
      <c r="I40" s="348">
        <f t="shared" si="4"/>
        <v>6264</v>
      </c>
      <c r="J40" s="340">
        <f t="shared" si="6"/>
        <v>5916</v>
      </c>
    </row>
    <row r="41" spans="2:10" ht="12.75" hidden="1" outlineLevel="1">
      <c r="B41" s="354" t="s">
        <v>938</v>
      </c>
      <c r="C41" s="125">
        <v>1500</v>
      </c>
      <c r="D41" s="125" t="s">
        <v>880</v>
      </c>
      <c r="E41" s="125" t="s">
        <v>922</v>
      </c>
      <c r="F41" s="337">
        <v>5.4</v>
      </c>
      <c r="G41" s="357">
        <v>175</v>
      </c>
      <c r="H41" s="347">
        <f>SUM(G41*C7)</f>
        <v>7612.5</v>
      </c>
      <c r="I41" s="348">
        <f t="shared" si="4"/>
        <v>6851.25</v>
      </c>
      <c r="J41" s="340">
        <f t="shared" si="6"/>
        <v>6470.625</v>
      </c>
    </row>
    <row r="42" spans="2:10" ht="12.75" hidden="1" outlineLevel="1">
      <c r="B42" s="354" t="s">
        <v>939</v>
      </c>
      <c r="C42" s="125">
        <v>1750</v>
      </c>
      <c r="D42" s="125" t="s">
        <v>881</v>
      </c>
      <c r="E42" s="125" t="s">
        <v>926</v>
      </c>
      <c r="F42" s="337">
        <v>6</v>
      </c>
      <c r="G42" s="357">
        <v>185</v>
      </c>
      <c r="H42" s="347">
        <f>SUM(G42*C7)</f>
        <v>8047.5</v>
      </c>
      <c r="I42" s="348">
        <f t="shared" si="4"/>
        <v>7242.75</v>
      </c>
      <c r="J42" s="340">
        <f t="shared" si="6"/>
        <v>6840.375</v>
      </c>
    </row>
    <row r="43" spans="2:10" ht="12.75" hidden="1" outlineLevel="1">
      <c r="B43" s="355" t="s">
        <v>940</v>
      </c>
      <c r="C43" s="131">
        <v>2000</v>
      </c>
      <c r="D43" s="131" t="s">
        <v>882</v>
      </c>
      <c r="E43" s="131" t="s">
        <v>924</v>
      </c>
      <c r="F43" s="346">
        <v>6.6</v>
      </c>
      <c r="G43" s="358">
        <v>195</v>
      </c>
      <c r="H43" s="349">
        <f>SUM(G43*C7)</f>
        <v>8482.5</v>
      </c>
      <c r="I43" s="350">
        <f t="shared" si="4"/>
        <v>7634.25</v>
      </c>
      <c r="J43" s="342">
        <f t="shared" si="6"/>
        <v>7210.125</v>
      </c>
    </row>
    <row r="44" spans="2:10" s="324" customFormat="1" ht="27" customHeight="1" hidden="1" outlineLevel="1">
      <c r="B44" s="190" t="s">
        <v>101</v>
      </c>
      <c r="C44" s="191" t="s">
        <v>102</v>
      </c>
      <c r="D44" s="190" t="s">
        <v>889</v>
      </c>
      <c r="E44" s="190" t="s">
        <v>912</v>
      </c>
      <c r="F44" s="217" t="s">
        <v>105</v>
      </c>
      <c r="G44" s="151" t="s">
        <v>891</v>
      </c>
      <c r="H44" s="151" t="s">
        <v>752</v>
      </c>
      <c r="I44" s="191" t="s">
        <v>140</v>
      </c>
      <c r="J44" s="327" t="s">
        <v>355</v>
      </c>
    </row>
    <row r="45" spans="2:13" ht="15" hidden="1" outlineLevel="1">
      <c r="B45" s="566" t="s">
        <v>941</v>
      </c>
      <c r="C45" s="567"/>
      <c r="D45" s="567"/>
      <c r="E45" s="567"/>
      <c r="F45" s="567"/>
      <c r="G45" s="567"/>
      <c r="H45" s="567"/>
      <c r="I45" s="567"/>
      <c r="J45" s="568"/>
      <c r="K45" s="219"/>
      <c r="L45" s="219"/>
      <c r="M45" s="219"/>
    </row>
    <row r="46" spans="2:10" ht="12.75" hidden="1" outlineLevel="1">
      <c r="B46" s="177" t="s">
        <v>942</v>
      </c>
      <c r="C46" s="121">
        <v>750</v>
      </c>
      <c r="D46" s="121" t="s">
        <v>943</v>
      </c>
      <c r="E46" s="121" t="s">
        <v>916</v>
      </c>
      <c r="F46" s="331">
        <v>3.9</v>
      </c>
      <c r="G46" s="365">
        <v>145</v>
      </c>
      <c r="H46" s="351">
        <f>SUM(G46*C7)</f>
        <v>6307.5</v>
      </c>
      <c r="I46" s="352">
        <f aca="true" t="shared" si="7" ref="I46:I56">SUM(H46*0.9)</f>
        <v>5676.75</v>
      </c>
      <c r="J46" s="334">
        <f aca="true" t="shared" si="8" ref="J46:J51">SUM(H46*0.85)</f>
        <v>5361.375</v>
      </c>
    </row>
    <row r="47" spans="2:10" ht="12.75" hidden="1" outlineLevel="1">
      <c r="B47" s="178" t="s">
        <v>946</v>
      </c>
      <c r="C47" s="125">
        <v>1000</v>
      </c>
      <c r="D47" s="125" t="s">
        <v>943</v>
      </c>
      <c r="E47" s="125" t="s">
        <v>918</v>
      </c>
      <c r="F47" s="337">
        <v>4.5</v>
      </c>
      <c r="G47" s="366">
        <v>155</v>
      </c>
      <c r="H47" s="347">
        <f>SUM(G47*C7)</f>
        <v>6742.5</v>
      </c>
      <c r="I47" s="348">
        <f t="shared" si="7"/>
        <v>6068.25</v>
      </c>
      <c r="J47" s="340">
        <f t="shared" si="8"/>
        <v>5731.125</v>
      </c>
    </row>
    <row r="48" spans="2:10" ht="12.75" hidden="1" outlineLevel="1">
      <c r="B48" s="178" t="s">
        <v>947</v>
      </c>
      <c r="C48" s="125">
        <v>1250</v>
      </c>
      <c r="D48" s="125" t="s">
        <v>944</v>
      </c>
      <c r="E48" s="125" t="s">
        <v>920</v>
      </c>
      <c r="F48" s="337">
        <v>6</v>
      </c>
      <c r="G48" s="366">
        <v>175</v>
      </c>
      <c r="H48" s="347">
        <f>SUM(G48*C7)</f>
        <v>7612.5</v>
      </c>
      <c r="I48" s="348">
        <f t="shared" si="7"/>
        <v>6851.25</v>
      </c>
      <c r="J48" s="340">
        <f t="shared" si="8"/>
        <v>6470.625</v>
      </c>
    </row>
    <row r="49" spans="2:10" ht="12.75" hidden="1" outlineLevel="1">
      <c r="B49" s="178" t="s">
        <v>948</v>
      </c>
      <c r="C49" s="125">
        <v>1500</v>
      </c>
      <c r="D49" s="125" t="s">
        <v>944</v>
      </c>
      <c r="E49" s="125" t="s">
        <v>922</v>
      </c>
      <c r="F49" s="337">
        <v>6</v>
      </c>
      <c r="G49" s="366">
        <v>185</v>
      </c>
      <c r="H49" s="347">
        <f>SUM(G49*C7)</f>
        <v>8047.5</v>
      </c>
      <c r="I49" s="348">
        <f t="shared" si="7"/>
        <v>7242.75</v>
      </c>
      <c r="J49" s="340">
        <f t="shared" si="8"/>
        <v>6840.375</v>
      </c>
    </row>
    <row r="50" spans="2:10" ht="12.75" hidden="1" outlineLevel="1">
      <c r="B50" s="178" t="s">
        <v>949</v>
      </c>
      <c r="C50" s="125">
        <v>1750</v>
      </c>
      <c r="D50" s="125" t="s">
        <v>945</v>
      </c>
      <c r="E50" s="125" t="s">
        <v>926</v>
      </c>
      <c r="F50" s="337">
        <v>7.5</v>
      </c>
      <c r="G50" s="366">
        <v>215</v>
      </c>
      <c r="H50" s="347">
        <f>SUM(G50*C7)</f>
        <v>9352.5</v>
      </c>
      <c r="I50" s="348">
        <f t="shared" si="7"/>
        <v>8417.25</v>
      </c>
      <c r="J50" s="340">
        <f t="shared" si="8"/>
        <v>7949.625</v>
      </c>
    </row>
    <row r="51" spans="2:10" ht="12.75" hidden="1" outlineLevel="1">
      <c r="B51" s="179" t="s">
        <v>950</v>
      </c>
      <c r="C51" s="131">
        <v>2000</v>
      </c>
      <c r="D51" s="131" t="s">
        <v>945</v>
      </c>
      <c r="E51" s="131" t="s">
        <v>924</v>
      </c>
      <c r="F51" s="346">
        <v>7.5</v>
      </c>
      <c r="G51" s="367">
        <v>225</v>
      </c>
      <c r="H51" s="347">
        <f>SUM(G51*C7)</f>
        <v>9787.5</v>
      </c>
      <c r="I51" s="348">
        <f t="shared" si="7"/>
        <v>8808.75</v>
      </c>
      <c r="J51" s="340">
        <f t="shared" si="8"/>
        <v>8319.375</v>
      </c>
    </row>
    <row r="52" spans="2:13" ht="15" hidden="1" outlineLevel="1">
      <c r="B52" s="566" t="s">
        <v>951</v>
      </c>
      <c r="C52" s="567"/>
      <c r="D52" s="567"/>
      <c r="E52" s="567"/>
      <c r="F52" s="567"/>
      <c r="G52" s="567"/>
      <c r="H52" s="567"/>
      <c r="I52" s="567"/>
      <c r="J52" s="568"/>
      <c r="K52" s="219"/>
      <c r="L52" s="219"/>
      <c r="M52" s="219"/>
    </row>
    <row r="53" spans="2:10" ht="12.75" hidden="1" outlineLevel="1">
      <c r="B53" s="177" t="s">
        <v>952</v>
      </c>
      <c r="C53" s="121">
        <v>750</v>
      </c>
      <c r="D53" s="121" t="s">
        <v>953</v>
      </c>
      <c r="E53" s="121" t="s">
        <v>916</v>
      </c>
      <c r="F53" s="331">
        <v>3.5</v>
      </c>
      <c r="G53" s="365">
        <v>180</v>
      </c>
      <c r="H53" s="351">
        <f>SUM(G53*C7)</f>
        <v>7830</v>
      </c>
      <c r="I53" s="352">
        <f t="shared" si="7"/>
        <v>7047</v>
      </c>
      <c r="J53" s="334">
        <f>SUM(H53*0.85)</f>
        <v>6655.5</v>
      </c>
    </row>
    <row r="54" spans="2:10" ht="12.75" hidden="1" outlineLevel="1">
      <c r="B54" s="178" t="s">
        <v>954</v>
      </c>
      <c r="C54" s="125">
        <v>1000</v>
      </c>
      <c r="D54" s="125" t="s">
        <v>955</v>
      </c>
      <c r="E54" s="125" t="s">
        <v>918</v>
      </c>
      <c r="F54" s="337">
        <v>4.5</v>
      </c>
      <c r="G54" s="366">
        <v>195</v>
      </c>
      <c r="H54" s="347">
        <f>SUM(G54*C7)</f>
        <v>8482.5</v>
      </c>
      <c r="I54" s="348">
        <f t="shared" si="7"/>
        <v>7634.25</v>
      </c>
      <c r="J54" s="340">
        <f>SUM(H54*0.85)</f>
        <v>7210.125</v>
      </c>
    </row>
    <row r="55" spans="2:10" ht="12.75" hidden="1" outlineLevel="1">
      <c r="B55" s="178" t="s">
        <v>956</v>
      </c>
      <c r="C55" s="125">
        <v>1250</v>
      </c>
      <c r="D55" s="125" t="s">
        <v>957</v>
      </c>
      <c r="E55" s="125" t="s">
        <v>920</v>
      </c>
      <c r="F55" s="337">
        <v>5.7</v>
      </c>
      <c r="G55" s="366">
        <v>220</v>
      </c>
      <c r="H55" s="347">
        <f>SUM(G55*C7)</f>
        <v>9570</v>
      </c>
      <c r="I55" s="348">
        <f t="shared" si="7"/>
        <v>8613</v>
      </c>
      <c r="J55" s="340">
        <f>SUM(H55*0.85)</f>
        <v>8134.5</v>
      </c>
    </row>
    <row r="56" spans="2:10" ht="12.75" hidden="1" outlineLevel="1">
      <c r="B56" s="179" t="s">
        <v>958</v>
      </c>
      <c r="C56" s="131">
        <v>1500</v>
      </c>
      <c r="D56" s="131" t="s">
        <v>959</v>
      </c>
      <c r="E56" s="125" t="s">
        <v>922</v>
      </c>
      <c r="F56" s="346">
        <v>7</v>
      </c>
      <c r="G56" s="367">
        <v>290</v>
      </c>
      <c r="H56" s="349">
        <f>SUM(G56*C7)</f>
        <v>12615</v>
      </c>
      <c r="I56" s="350">
        <f t="shared" si="7"/>
        <v>11353.5</v>
      </c>
      <c r="J56" s="342">
        <f>SUM(H56*0.85)</f>
        <v>10722.75</v>
      </c>
    </row>
    <row r="57" spans="2:13" ht="15" hidden="1" outlineLevel="1">
      <c r="B57" s="566" t="s">
        <v>960</v>
      </c>
      <c r="C57" s="567"/>
      <c r="D57" s="567"/>
      <c r="E57" s="567"/>
      <c r="F57" s="567"/>
      <c r="G57" s="567"/>
      <c r="H57" s="567"/>
      <c r="I57" s="567"/>
      <c r="J57" s="568"/>
      <c r="K57" s="219"/>
      <c r="L57" s="219"/>
      <c r="M57" s="219"/>
    </row>
    <row r="58" spans="2:10" ht="24" hidden="1" outlineLevel="1">
      <c r="B58" s="360" t="s">
        <v>963</v>
      </c>
      <c r="C58" s="121">
        <v>500</v>
      </c>
      <c r="D58" s="121" t="s">
        <v>961</v>
      </c>
      <c r="E58" s="121" t="s">
        <v>914</v>
      </c>
      <c r="F58" s="331">
        <v>4.6</v>
      </c>
      <c r="G58" s="365">
        <v>260</v>
      </c>
      <c r="H58" s="351">
        <f>SUM(G58*C7)</f>
        <v>11310</v>
      </c>
      <c r="I58" s="352">
        <f>SUM(H58*0.9)</f>
        <v>10179</v>
      </c>
      <c r="J58" s="334">
        <f>SUM(H58*0.85)</f>
        <v>9613.5</v>
      </c>
    </row>
    <row r="59" spans="2:10" ht="24" hidden="1" outlineLevel="1">
      <c r="B59" s="361" t="s">
        <v>964</v>
      </c>
      <c r="C59" s="125">
        <v>750</v>
      </c>
      <c r="D59" s="125" t="s">
        <v>961</v>
      </c>
      <c r="E59" s="125" t="s">
        <v>916</v>
      </c>
      <c r="F59" s="337">
        <v>4.6</v>
      </c>
      <c r="G59" s="366">
        <v>270</v>
      </c>
      <c r="H59" s="347">
        <f>SUM(G59*C7)</f>
        <v>11745</v>
      </c>
      <c r="I59" s="348">
        <f>SUM(H59*0.9)</f>
        <v>10570.5</v>
      </c>
      <c r="J59" s="340">
        <f>SUM(H59*0.85)</f>
        <v>9983.25</v>
      </c>
    </row>
    <row r="60" spans="2:10" ht="12" customHeight="1" hidden="1" outlineLevel="1">
      <c r="B60" s="362" t="s">
        <v>965</v>
      </c>
      <c r="C60" s="131">
        <v>1000</v>
      </c>
      <c r="D60" s="131" t="s">
        <v>962</v>
      </c>
      <c r="E60" s="131" t="s">
        <v>918</v>
      </c>
      <c r="F60" s="346">
        <v>5.5</v>
      </c>
      <c r="G60" s="367">
        <v>300</v>
      </c>
      <c r="H60" s="349">
        <f>SUM(G60*C7)</f>
        <v>13050</v>
      </c>
      <c r="I60" s="350">
        <f>SUM(H60*0.9)</f>
        <v>11745</v>
      </c>
      <c r="J60" s="342">
        <f>SUM(H60*0.85)</f>
        <v>11092.5</v>
      </c>
    </row>
    <row r="61" spans="2:13" ht="18.75" customHeight="1" collapsed="1">
      <c r="B61" s="558" t="s">
        <v>966</v>
      </c>
      <c r="C61" s="558"/>
      <c r="D61" s="558"/>
      <c r="E61" s="558"/>
      <c r="F61" s="558"/>
      <c r="G61" s="558"/>
      <c r="H61" s="558"/>
      <c r="I61" s="558"/>
      <c r="J61" s="558"/>
      <c r="K61" s="219"/>
      <c r="L61" s="219"/>
      <c r="M61" s="219"/>
    </row>
    <row r="62" spans="2:13" ht="26.25" customHeight="1" hidden="1" outlineLevel="1">
      <c r="B62" s="559" t="s">
        <v>967</v>
      </c>
      <c r="C62" s="560"/>
      <c r="D62" s="560"/>
      <c r="E62" s="560"/>
      <c r="F62" s="560"/>
      <c r="G62" s="560"/>
      <c r="H62" s="560"/>
      <c r="I62" s="560"/>
      <c r="J62" s="561"/>
      <c r="K62" s="219"/>
      <c r="L62" s="219"/>
      <c r="M62" s="219"/>
    </row>
    <row r="63" spans="2:10" s="324" customFormat="1" ht="27" customHeight="1" hidden="1" outlineLevel="1">
      <c r="B63" s="190" t="s">
        <v>101</v>
      </c>
      <c r="C63" s="191" t="s">
        <v>102</v>
      </c>
      <c r="D63" s="190" t="s">
        <v>889</v>
      </c>
      <c r="E63" s="190" t="s">
        <v>912</v>
      </c>
      <c r="F63" s="217" t="s">
        <v>105</v>
      </c>
      <c r="G63" s="151" t="s">
        <v>891</v>
      </c>
      <c r="H63" s="151" t="s">
        <v>752</v>
      </c>
      <c r="I63" s="191" t="s">
        <v>140</v>
      </c>
      <c r="J63" s="327" t="s">
        <v>355</v>
      </c>
    </row>
    <row r="64" spans="2:10" ht="12.75" hidden="1" outlineLevel="1">
      <c r="B64" s="177" t="s">
        <v>974</v>
      </c>
      <c r="C64" s="121">
        <v>500</v>
      </c>
      <c r="D64" s="121" t="s">
        <v>968</v>
      </c>
      <c r="E64" s="121" t="s">
        <v>914</v>
      </c>
      <c r="F64" s="331">
        <v>6</v>
      </c>
      <c r="G64" s="365">
        <v>290</v>
      </c>
      <c r="H64" s="351">
        <f>SUM(G64*C7)</f>
        <v>12615</v>
      </c>
      <c r="I64" s="352">
        <f>SUM(H64*0.9)</f>
        <v>11353.5</v>
      </c>
      <c r="J64" s="334">
        <f>SUM(H64*0.85)</f>
        <v>10722.75</v>
      </c>
    </row>
    <row r="65" spans="2:10" ht="12.75" hidden="1" outlineLevel="1">
      <c r="B65" s="178" t="s">
        <v>975</v>
      </c>
      <c r="C65" s="125">
        <v>1000</v>
      </c>
      <c r="D65" s="125" t="s">
        <v>969</v>
      </c>
      <c r="E65" s="125" t="s">
        <v>918</v>
      </c>
      <c r="F65" s="337">
        <v>8</v>
      </c>
      <c r="G65" s="366">
        <v>345</v>
      </c>
      <c r="H65" s="347">
        <f>SUM(G65*C7)</f>
        <v>15007.5</v>
      </c>
      <c r="I65" s="348">
        <f>SUM(H65*0.9)</f>
        <v>13506.75</v>
      </c>
      <c r="J65" s="340">
        <f>SUM(H65*0.85)</f>
        <v>12756.375</v>
      </c>
    </row>
    <row r="66" spans="2:11" ht="12.75" hidden="1" outlineLevel="1">
      <c r="B66" s="178" t="s">
        <v>976</v>
      </c>
      <c r="C66" s="125">
        <v>1500</v>
      </c>
      <c r="D66" s="125" t="s">
        <v>970</v>
      </c>
      <c r="E66" s="125" t="s">
        <v>920</v>
      </c>
      <c r="F66" s="337">
        <v>10</v>
      </c>
      <c r="G66" s="366">
        <v>385</v>
      </c>
      <c r="H66" s="347">
        <f>SUM(G66*C7)</f>
        <v>16747.5</v>
      </c>
      <c r="I66" s="348">
        <f>SUM(H66*0.9)</f>
        <v>15072.75</v>
      </c>
      <c r="J66" s="340">
        <f>SUM(H66*0.85)</f>
        <v>14235.375</v>
      </c>
      <c r="K66" s="359"/>
    </row>
    <row r="67" spans="2:10" ht="12.75" hidden="1" outlineLevel="1">
      <c r="B67" s="178" t="s">
        <v>977</v>
      </c>
      <c r="C67" s="125">
        <v>2000</v>
      </c>
      <c r="D67" s="125" t="s">
        <v>971</v>
      </c>
      <c r="E67" s="125" t="s">
        <v>924</v>
      </c>
      <c r="F67" s="337">
        <v>12</v>
      </c>
      <c r="G67" s="366">
        <v>435</v>
      </c>
      <c r="H67" s="347">
        <f>SUM(G67*C7)</f>
        <v>18922.5</v>
      </c>
      <c r="I67" s="348">
        <f>SUM(H67*0.9)</f>
        <v>17030.25</v>
      </c>
      <c r="J67" s="340">
        <f>SUM(H67*0.85)</f>
        <v>16084.125</v>
      </c>
    </row>
    <row r="68" spans="2:10" ht="12.75" hidden="1" outlineLevel="1">
      <c r="B68" s="179" t="s">
        <v>978</v>
      </c>
      <c r="C68" s="131">
        <v>3000</v>
      </c>
      <c r="D68" s="131" t="s">
        <v>973</v>
      </c>
      <c r="E68" s="131" t="s">
        <v>972</v>
      </c>
      <c r="F68" s="346">
        <v>14.5</v>
      </c>
      <c r="G68" s="367">
        <v>525</v>
      </c>
      <c r="H68" s="349">
        <f>SUM(G68*C7)</f>
        <v>22837.5</v>
      </c>
      <c r="I68" s="350">
        <f>SUM(H68*0.9)</f>
        <v>20553.75</v>
      </c>
      <c r="J68" s="342">
        <f>SUM(H68*0.85)</f>
        <v>19411.875</v>
      </c>
    </row>
    <row r="69" spans="2:13" ht="18.75" customHeight="1" collapsed="1">
      <c r="B69" s="558" t="s">
        <v>980</v>
      </c>
      <c r="C69" s="558"/>
      <c r="D69" s="558"/>
      <c r="E69" s="558"/>
      <c r="F69" s="558"/>
      <c r="G69" s="558"/>
      <c r="H69" s="558"/>
      <c r="I69" s="558"/>
      <c r="J69" s="558"/>
      <c r="K69" s="219"/>
      <c r="L69" s="219"/>
      <c r="M69" s="219"/>
    </row>
    <row r="70" spans="2:13" ht="26.25" customHeight="1" hidden="1" outlineLevel="1">
      <c r="B70" s="559" t="s">
        <v>981</v>
      </c>
      <c r="C70" s="560"/>
      <c r="D70" s="560"/>
      <c r="E70" s="560"/>
      <c r="F70" s="560"/>
      <c r="G70" s="560"/>
      <c r="H70" s="560"/>
      <c r="I70" s="560"/>
      <c r="J70" s="561"/>
      <c r="K70" s="219"/>
      <c r="L70" s="219"/>
      <c r="M70" s="219"/>
    </row>
    <row r="71" spans="2:10" s="324" customFormat="1" ht="27" customHeight="1" hidden="1" outlineLevel="1">
      <c r="B71" s="190" t="s">
        <v>101</v>
      </c>
      <c r="C71" s="191" t="s">
        <v>102</v>
      </c>
      <c r="D71" s="190" t="s">
        <v>889</v>
      </c>
      <c r="E71" s="190" t="s">
        <v>912</v>
      </c>
      <c r="F71" s="217" t="s">
        <v>105</v>
      </c>
      <c r="G71" s="151" t="s">
        <v>891</v>
      </c>
      <c r="H71" s="151" t="s">
        <v>752</v>
      </c>
      <c r="I71" s="191" t="s">
        <v>140</v>
      </c>
      <c r="J71" s="327" t="s">
        <v>355</v>
      </c>
    </row>
    <row r="72" spans="2:12" ht="12.75" hidden="1" outlineLevel="1">
      <c r="B72" s="353" t="s">
        <v>982</v>
      </c>
      <c r="C72" s="121">
        <v>500</v>
      </c>
      <c r="D72" s="121" t="s">
        <v>983</v>
      </c>
      <c r="E72" s="121" t="s">
        <v>914</v>
      </c>
      <c r="F72" s="121">
        <v>6</v>
      </c>
      <c r="G72" s="332">
        <v>395</v>
      </c>
      <c r="H72" s="351">
        <f>SUM(G72*C7)</f>
        <v>17182.5</v>
      </c>
      <c r="I72" s="352">
        <f>SUM(H72*0.9)</f>
        <v>15464.25</v>
      </c>
      <c r="J72" s="334">
        <f>SUM(H72*0.85)</f>
        <v>14605.125</v>
      </c>
      <c r="L72" s="363"/>
    </row>
    <row r="73" spans="2:12" ht="12.75" hidden="1" outlineLevel="1">
      <c r="B73" s="354" t="s">
        <v>984</v>
      </c>
      <c r="C73" s="125">
        <v>1000</v>
      </c>
      <c r="D73" s="125" t="s">
        <v>985</v>
      </c>
      <c r="E73" s="125" t="s">
        <v>918</v>
      </c>
      <c r="F73" s="125">
        <v>12.4</v>
      </c>
      <c r="G73" s="338">
        <v>490</v>
      </c>
      <c r="H73" s="347">
        <f>SUM(G73*C7)</f>
        <v>21315</v>
      </c>
      <c r="I73" s="348">
        <f>SUM(H73*0.9)</f>
        <v>19183.5</v>
      </c>
      <c r="J73" s="340">
        <f>SUM(H73*0.85)</f>
        <v>18117.75</v>
      </c>
      <c r="L73" s="364"/>
    </row>
    <row r="74" spans="2:10" ht="12.75" hidden="1" outlineLevel="1">
      <c r="B74" s="354" t="s">
        <v>986</v>
      </c>
      <c r="C74" s="125">
        <v>1500</v>
      </c>
      <c r="D74" s="125" t="s">
        <v>987</v>
      </c>
      <c r="E74" s="125" t="s">
        <v>920</v>
      </c>
      <c r="F74" s="125">
        <v>14.7</v>
      </c>
      <c r="G74" s="338">
        <v>555</v>
      </c>
      <c r="H74" s="347">
        <f>SUM(G74*C7)</f>
        <v>24142.5</v>
      </c>
      <c r="I74" s="348">
        <f>SUM(H74*0.9)</f>
        <v>21728.25</v>
      </c>
      <c r="J74" s="340">
        <f>SUM(H74*0.85)</f>
        <v>20521.125</v>
      </c>
    </row>
    <row r="75" spans="2:10" ht="12.75" hidden="1" outlineLevel="1">
      <c r="B75" s="355" t="s">
        <v>988</v>
      </c>
      <c r="C75" s="131">
        <v>2000</v>
      </c>
      <c r="D75" s="131" t="s">
        <v>989</v>
      </c>
      <c r="E75" s="131" t="s">
        <v>924</v>
      </c>
      <c r="F75" s="131">
        <v>18.2</v>
      </c>
      <c r="G75" s="171">
        <v>680</v>
      </c>
      <c r="H75" s="349">
        <f>SUM(G75*C7)</f>
        <v>29580</v>
      </c>
      <c r="I75" s="350">
        <f>SUM(H75*0.9)</f>
        <v>26622</v>
      </c>
      <c r="J75" s="342">
        <f>SUM(H75*0.85)</f>
        <v>25143</v>
      </c>
    </row>
    <row r="76" spans="2:13" ht="18.75" customHeight="1" collapsed="1">
      <c r="B76" s="558" t="s">
        <v>991</v>
      </c>
      <c r="C76" s="558"/>
      <c r="D76" s="558"/>
      <c r="E76" s="558"/>
      <c r="F76" s="558"/>
      <c r="G76" s="558"/>
      <c r="H76" s="558"/>
      <c r="I76" s="558"/>
      <c r="J76" s="558"/>
      <c r="K76" s="219"/>
      <c r="L76" s="219"/>
      <c r="M76" s="219"/>
    </row>
    <row r="77" spans="2:13" ht="26.25" customHeight="1" hidden="1" outlineLevel="1">
      <c r="B77" s="559" t="s">
        <v>990</v>
      </c>
      <c r="C77" s="560"/>
      <c r="D77" s="560"/>
      <c r="E77" s="560"/>
      <c r="F77" s="560"/>
      <c r="G77" s="560"/>
      <c r="H77" s="560"/>
      <c r="I77" s="560"/>
      <c r="J77" s="561"/>
      <c r="K77" s="219"/>
      <c r="L77" s="219"/>
      <c r="M77" s="219"/>
    </row>
    <row r="78" spans="2:10" s="324" customFormat="1" ht="27" customHeight="1" hidden="1" outlineLevel="1">
      <c r="B78" s="190" t="s">
        <v>101</v>
      </c>
      <c r="C78" s="191" t="s">
        <v>102</v>
      </c>
      <c r="D78" s="190" t="s">
        <v>889</v>
      </c>
      <c r="E78" s="190" t="s">
        <v>912</v>
      </c>
      <c r="F78" s="217" t="s">
        <v>105</v>
      </c>
      <c r="G78" s="151" t="s">
        <v>891</v>
      </c>
      <c r="H78" s="151" t="s">
        <v>752</v>
      </c>
      <c r="I78" s="191" t="s">
        <v>140</v>
      </c>
      <c r="J78" s="327" t="s">
        <v>355</v>
      </c>
    </row>
    <row r="79" spans="2:13" ht="15" hidden="1" outlineLevel="1">
      <c r="B79" s="563" t="s">
        <v>1002</v>
      </c>
      <c r="C79" s="564"/>
      <c r="D79" s="564"/>
      <c r="E79" s="564"/>
      <c r="F79" s="564"/>
      <c r="G79" s="564"/>
      <c r="H79" s="564"/>
      <c r="I79" s="564"/>
      <c r="J79" s="565"/>
      <c r="K79" s="219"/>
      <c r="L79" s="219"/>
      <c r="M79" s="219"/>
    </row>
    <row r="80" spans="2:10" ht="12.75" hidden="1" outlineLevel="1">
      <c r="B80" s="353" t="s">
        <v>997</v>
      </c>
      <c r="C80" s="329">
        <v>750</v>
      </c>
      <c r="D80" s="330" t="s">
        <v>992</v>
      </c>
      <c r="E80" s="121" t="s">
        <v>916</v>
      </c>
      <c r="F80" s="331">
        <v>20</v>
      </c>
      <c r="G80" s="332">
        <v>535</v>
      </c>
      <c r="H80" s="351">
        <f>SUM(G80*C7)</f>
        <v>23272.5</v>
      </c>
      <c r="I80" s="352">
        <f>SUM(H80*0.9)</f>
        <v>20945.25</v>
      </c>
      <c r="J80" s="334">
        <f>SUM(H80*0.85)</f>
        <v>19781.625</v>
      </c>
    </row>
    <row r="81" spans="2:10" ht="12.75" hidden="1" outlineLevel="1">
      <c r="B81" s="354" t="s">
        <v>999</v>
      </c>
      <c r="C81" s="34">
        <v>1000</v>
      </c>
      <c r="D81" s="336" t="s">
        <v>993</v>
      </c>
      <c r="E81" s="125" t="s">
        <v>918</v>
      </c>
      <c r="F81" s="337">
        <v>24</v>
      </c>
      <c r="G81" s="338">
        <v>595</v>
      </c>
      <c r="H81" s="347">
        <f>SUM(G81*C7)</f>
        <v>25882.5</v>
      </c>
      <c r="I81" s="348">
        <f>SUM(H81*0.9)</f>
        <v>23294.25</v>
      </c>
      <c r="J81" s="340">
        <f>SUM(H81*0.85)</f>
        <v>22000.125</v>
      </c>
    </row>
    <row r="82" spans="2:10" ht="12.75" hidden="1" outlineLevel="1">
      <c r="B82" s="354" t="s">
        <v>998</v>
      </c>
      <c r="C82" s="34">
        <v>1250</v>
      </c>
      <c r="D82" s="336" t="s">
        <v>994</v>
      </c>
      <c r="E82" s="125" t="s">
        <v>920</v>
      </c>
      <c r="F82" s="337">
        <v>27</v>
      </c>
      <c r="G82" s="338">
        <v>645</v>
      </c>
      <c r="H82" s="347">
        <f>SUM(G82*C7)</f>
        <v>28057.5</v>
      </c>
      <c r="I82" s="348">
        <f>SUM(H82*0.9)</f>
        <v>25251.75</v>
      </c>
      <c r="J82" s="340">
        <f>SUM(H82*0.85)</f>
        <v>23848.875</v>
      </c>
    </row>
    <row r="83" spans="2:10" ht="12.75" hidden="1" outlineLevel="1">
      <c r="B83" s="354" t="s">
        <v>1000</v>
      </c>
      <c r="C83" s="34">
        <v>1500</v>
      </c>
      <c r="D83" s="336" t="s">
        <v>995</v>
      </c>
      <c r="E83" s="125" t="s">
        <v>922</v>
      </c>
      <c r="F83" s="337">
        <v>37</v>
      </c>
      <c r="G83" s="338">
        <v>775</v>
      </c>
      <c r="H83" s="347">
        <f>SUM(G83*C7)</f>
        <v>33712.5</v>
      </c>
      <c r="I83" s="348">
        <f>SUM(H83*0.9)</f>
        <v>30341.25</v>
      </c>
      <c r="J83" s="340">
        <f>SUM(H83*0.85)</f>
        <v>28655.625</v>
      </c>
    </row>
    <row r="84" spans="2:10" ht="12.75" hidden="1" outlineLevel="1">
      <c r="B84" s="355" t="s">
        <v>1001</v>
      </c>
      <c r="C84" s="35">
        <v>2000</v>
      </c>
      <c r="D84" s="345" t="s">
        <v>996</v>
      </c>
      <c r="E84" s="131" t="s">
        <v>924</v>
      </c>
      <c r="F84" s="346">
        <v>50</v>
      </c>
      <c r="G84" s="171">
        <v>935</v>
      </c>
      <c r="H84" s="349">
        <f>SUM(G84*C7)</f>
        <v>40672.5</v>
      </c>
      <c r="I84" s="350">
        <f>SUM(H84*0.9)</f>
        <v>36605.25</v>
      </c>
      <c r="J84" s="342">
        <f>SUM(H84*0.85)</f>
        <v>34571.625</v>
      </c>
    </row>
    <row r="85" spans="2:13" ht="15" hidden="1" outlineLevel="1">
      <c r="B85" s="563" t="s">
        <v>1006</v>
      </c>
      <c r="C85" s="564"/>
      <c r="D85" s="564"/>
      <c r="E85" s="564"/>
      <c r="F85" s="564"/>
      <c r="G85" s="564"/>
      <c r="H85" s="564"/>
      <c r="I85" s="564"/>
      <c r="J85" s="565"/>
      <c r="K85" s="219"/>
      <c r="L85" s="219"/>
      <c r="M85" s="219"/>
    </row>
    <row r="86" spans="2:10" ht="12.75" hidden="1" outlineLevel="1">
      <c r="B86" s="353" t="s">
        <v>999</v>
      </c>
      <c r="C86" s="329">
        <v>1000</v>
      </c>
      <c r="D86" s="330" t="s">
        <v>1003</v>
      </c>
      <c r="E86" s="121" t="s">
        <v>918</v>
      </c>
      <c r="F86" s="331">
        <v>22</v>
      </c>
      <c r="G86" s="332">
        <v>900</v>
      </c>
      <c r="H86" s="351">
        <f>SUM(G86*C7)</f>
        <v>39150</v>
      </c>
      <c r="I86" s="352">
        <f>SUM(H86*0.9)</f>
        <v>35235</v>
      </c>
      <c r="J86" s="334">
        <f>SUM(H86*0.85)</f>
        <v>33277.5</v>
      </c>
    </row>
    <row r="87" spans="2:10" ht="12.75" hidden="1" outlineLevel="1">
      <c r="B87" s="354" t="s">
        <v>1000</v>
      </c>
      <c r="C87" s="34">
        <v>1500</v>
      </c>
      <c r="D87" s="336" t="s">
        <v>1004</v>
      </c>
      <c r="E87" s="125" t="s">
        <v>922</v>
      </c>
      <c r="F87" s="337">
        <v>28</v>
      </c>
      <c r="G87" s="338">
        <v>1000</v>
      </c>
      <c r="H87" s="347">
        <f>SUM(G87*C7)</f>
        <v>43500</v>
      </c>
      <c r="I87" s="348">
        <f>SUM(H87*0.9)</f>
        <v>39150</v>
      </c>
      <c r="J87" s="340">
        <f>SUM(H87*0.85)</f>
        <v>36975</v>
      </c>
    </row>
    <row r="88" spans="2:10" ht="12.75" hidden="1" outlineLevel="1">
      <c r="B88" s="355" t="s">
        <v>1001</v>
      </c>
      <c r="C88" s="35">
        <v>2000</v>
      </c>
      <c r="D88" s="345" t="s">
        <v>1005</v>
      </c>
      <c r="E88" s="131" t="s">
        <v>924</v>
      </c>
      <c r="F88" s="346">
        <v>37</v>
      </c>
      <c r="G88" s="171">
        <v>1100</v>
      </c>
      <c r="H88" s="349">
        <f>SUM(G88*C7)</f>
        <v>47850</v>
      </c>
      <c r="I88" s="350">
        <f>SUM(H88*0.9)</f>
        <v>43065</v>
      </c>
      <c r="J88" s="342">
        <f>SUM(H88*0.85)</f>
        <v>40672.5</v>
      </c>
    </row>
    <row r="89" spans="2:13" ht="18.75" customHeight="1" collapsed="1">
      <c r="B89" s="558" t="s">
        <v>1010</v>
      </c>
      <c r="C89" s="558"/>
      <c r="D89" s="558"/>
      <c r="E89" s="558"/>
      <c r="F89" s="558"/>
      <c r="G89" s="558"/>
      <c r="H89" s="558"/>
      <c r="I89" s="558"/>
      <c r="J89" s="558"/>
      <c r="K89" s="219"/>
      <c r="L89" s="219"/>
      <c r="M89" s="219"/>
    </row>
    <row r="90" spans="2:13" ht="26.25" customHeight="1" hidden="1" outlineLevel="1">
      <c r="B90" s="559" t="s">
        <v>1007</v>
      </c>
      <c r="C90" s="560"/>
      <c r="D90" s="560"/>
      <c r="E90" s="560"/>
      <c r="F90" s="560"/>
      <c r="G90" s="560"/>
      <c r="H90" s="560"/>
      <c r="I90" s="560"/>
      <c r="J90" s="561"/>
      <c r="K90" s="219"/>
      <c r="L90" s="219"/>
      <c r="M90" s="219"/>
    </row>
    <row r="91" spans="2:10" s="324" customFormat="1" ht="27" customHeight="1" hidden="1" outlineLevel="1">
      <c r="B91" s="190" t="s">
        <v>101</v>
      </c>
      <c r="C91" s="191" t="s">
        <v>102</v>
      </c>
      <c r="D91" s="190" t="s">
        <v>889</v>
      </c>
      <c r="E91" s="190" t="s">
        <v>912</v>
      </c>
      <c r="F91" s="217" t="s">
        <v>105</v>
      </c>
      <c r="G91" s="151" t="s">
        <v>891</v>
      </c>
      <c r="H91" s="151" t="s">
        <v>752</v>
      </c>
      <c r="I91" s="191" t="s">
        <v>140</v>
      </c>
      <c r="J91" s="327" t="s">
        <v>355</v>
      </c>
    </row>
    <row r="92" spans="2:10" ht="12.75" hidden="1" outlineLevel="1">
      <c r="B92" s="569" t="s">
        <v>1008</v>
      </c>
      <c r="C92" s="569"/>
      <c r="D92" s="569"/>
      <c r="E92" s="569"/>
      <c r="F92" s="569"/>
      <c r="G92" s="569"/>
      <c r="H92" s="569"/>
      <c r="I92" s="569"/>
      <c r="J92" s="569"/>
    </row>
    <row r="93" spans="2:10" ht="12.75" hidden="1" outlineLevel="1">
      <c r="B93" s="353" t="s">
        <v>1011</v>
      </c>
      <c r="C93" s="121">
        <v>1000</v>
      </c>
      <c r="D93" s="330" t="s">
        <v>1025</v>
      </c>
      <c r="E93" s="121" t="s">
        <v>918</v>
      </c>
      <c r="F93" s="331">
        <v>24.9</v>
      </c>
      <c r="G93" s="332">
        <v>695</v>
      </c>
      <c r="H93" s="351">
        <f>SUM(G93*C7)</f>
        <v>30232.5</v>
      </c>
      <c r="I93" s="352">
        <f>SUM(H93*0.9)</f>
        <v>27209.25</v>
      </c>
      <c r="J93" s="334">
        <f>SUM(H93*0.85)</f>
        <v>25697.625</v>
      </c>
    </row>
    <row r="94" spans="2:10" ht="12.75" hidden="1" outlineLevel="1">
      <c r="B94" s="354" t="s">
        <v>1012</v>
      </c>
      <c r="C94" s="125">
        <v>1500</v>
      </c>
      <c r="D94" s="336" t="s">
        <v>1026</v>
      </c>
      <c r="E94" s="125" t="s">
        <v>922</v>
      </c>
      <c r="F94" s="337">
        <v>30.8</v>
      </c>
      <c r="G94" s="338">
        <v>795</v>
      </c>
      <c r="H94" s="347">
        <f>SUM(G94*C7)</f>
        <v>34582.5</v>
      </c>
      <c r="I94" s="348">
        <f>SUM(H94*0.9)</f>
        <v>31124.25</v>
      </c>
      <c r="J94" s="340">
        <f>SUM(H94*0.85)</f>
        <v>29395.125</v>
      </c>
    </row>
    <row r="95" spans="2:10" ht="12.75" hidden="1" outlineLevel="1">
      <c r="B95" s="355" t="s">
        <v>1013</v>
      </c>
      <c r="C95" s="131">
        <v>2000</v>
      </c>
      <c r="D95" s="345" t="s">
        <v>1027</v>
      </c>
      <c r="E95" s="131" t="s">
        <v>924</v>
      </c>
      <c r="F95" s="346">
        <v>36.6</v>
      </c>
      <c r="G95" s="171">
        <v>995</v>
      </c>
      <c r="H95" s="349">
        <f>SUM(G95*C7)</f>
        <v>43282.5</v>
      </c>
      <c r="I95" s="350">
        <f>SUM(H95*0.9)</f>
        <v>38954.25</v>
      </c>
      <c r="J95" s="342">
        <f>SUM(H95*0.85)</f>
        <v>36790.125</v>
      </c>
    </row>
    <row r="96" spans="2:10" ht="12.75" hidden="1" outlineLevel="1">
      <c r="B96" s="569" t="s">
        <v>1017</v>
      </c>
      <c r="C96" s="569"/>
      <c r="D96" s="569"/>
      <c r="E96" s="569"/>
      <c r="F96" s="569"/>
      <c r="G96" s="569"/>
      <c r="H96" s="569"/>
      <c r="I96" s="569"/>
      <c r="J96" s="569"/>
    </row>
    <row r="97" spans="2:10" ht="12.75" hidden="1" outlineLevel="1">
      <c r="B97" s="353" t="s">
        <v>1014</v>
      </c>
      <c r="C97" s="121">
        <v>750</v>
      </c>
      <c r="D97" s="330" t="s">
        <v>1018</v>
      </c>
      <c r="E97" s="121" t="s">
        <v>916</v>
      </c>
      <c r="F97" s="331">
        <v>15</v>
      </c>
      <c r="G97" s="332">
        <v>535</v>
      </c>
      <c r="H97" s="351">
        <f>SUM(G97*C7)</f>
        <v>23272.5</v>
      </c>
      <c r="I97" s="352">
        <f>SUM(H97*0.9)</f>
        <v>20945.25</v>
      </c>
      <c r="J97" s="334">
        <f>SUM(H97*0.85)</f>
        <v>19781.625</v>
      </c>
    </row>
    <row r="98" spans="2:10" ht="12.75" hidden="1" outlineLevel="1">
      <c r="B98" s="354" t="s">
        <v>1011</v>
      </c>
      <c r="C98" s="125">
        <v>1000</v>
      </c>
      <c r="D98" s="336" t="s">
        <v>1019</v>
      </c>
      <c r="E98" s="125" t="s">
        <v>918</v>
      </c>
      <c r="F98" s="337">
        <v>17.5</v>
      </c>
      <c r="G98" s="338">
        <v>575</v>
      </c>
      <c r="H98" s="347">
        <f>SUM(G98*C7)</f>
        <v>25012.5</v>
      </c>
      <c r="I98" s="348">
        <f>SUM(H98*0.9)</f>
        <v>22511.25</v>
      </c>
      <c r="J98" s="340">
        <f>SUM(H98*0.85)</f>
        <v>21260.625</v>
      </c>
    </row>
    <row r="99" spans="2:10" ht="12.75" hidden="1" outlineLevel="1">
      <c r="B99" s="354" t="s">
        <v>1015</v>
      </c>
      <c r="C99" s="125">
        <v>1250</v>
      </c>
      <c r="D99" s="336" t="s">
        <v>1020</v>
      </c>
      <c r="E99" s="125" t="s">
        <v>920</v>
      </c>
      <c r="F99" s="337">
        <v>23</v>
      </c>
      <c r="G99" s="338">
        <v>680</v>
      </c>
      <c r="H99" s="347">
        <f>SUM(G99*C7)</f>
        <v>29580</v>
      </c>
      <c r="I99" s="348">
        <f>SUM(H99*0.9)</f>
        <v>26622</v>
      </c>
      <c r="J99" s="340">
        <f>SUM(H99*0.85)</f>
        <v>25143</v>
      </c>
    </row>
    <row r="100" spans="2:10" ht="12.75" hidden="1" outlineLevel="1">
      <c r="B100" s="354" t="s">
        <v>1012</v>
      </c>
      <c r="C100" s="125">
        <v>1500</v>
      </c>
      <c r="D100" s="336" t="s">
        <v>1020</v>
      </c>
      <c r="E100" s="125" t="s">
        <v>922</v>
      </c>
      <c r="F100" s="337">
        <v>23</v>
      </c>
      <c r="G100" s="338">
        <v>695</v>
      </c>
      <c r="H100" s="347">
        <f>SUM(G100*C7)</f>
        <v>30232.5</v>
      </c>
      <c r="I100" s="348">
        <f>SUM(H100*0.9)</f>
        <v>27209.25</v>
      </c>
      <c r="J100" s="340">
        <f>SUM(H100*0.85)</f>
        <v>25697.625</v>
      </c>
    </row>
    <row r="101" spans="2:10" ht="12.75" hidden="1" outlineLevel="1">
      <c r="B101" s="355" t="s">
        <v>1013</v>
      </c>
      <c r="C101" s="131">
        <v>2000</v>
      </c>
      <c r="D101" s="345" t="s">
        <v>1021</v>
      </c>
      <c r="E101" s="131" t="s">
        <v>924</v>
      </c>
      <c r="F101" s="346">
        <v>32.5</v>
      </c>
      <c r="G101" s="171">
        <v>915</v>
      </c>
      <c r="H101" s="349">
        <f>SUM(G101*C7)</f>
        <v>39802.5</v>
      </c>
      <c r="I101" s="350">
        <f>SUM(H101*0.9)</f>
        <v>35822.25</v>
      </c>
      <c r="J101" s="342">
        <f>SUM(H101*0.85)</f>
        <v>33832.125</v>
      </c>
    </row>
    <row r="102" spans="2:10" ht="12.75" hidden="1" outlineLevel="1">
      <c r="B102" s="570" t="s">
        <v>1009</v>
      </c>
      <c r="C102" s="570"/>
      <c r="D102" s="570"/>
      <c r="E102" s="570"/>
      <c r="F102" s="570"/>
      <c r="G102" s="570"/>
      <c r="H102" s="570"/>
      <c r="I102" s="570"/>
      <c r="J102" s="570"/>
    </row>
    <row r="103" spans="2:10" ht="12.75" hidden="1" outlineLevel="1">
      <c r="B103" s="353" t="s">
        <v>1016</v>
      </c>
      <c r="C103" s="121">
        <v>750</v>
      </c>
      <c r="D103" s="330" t="s">
        <v>1022</v>
      </c>
      <c r="E103" s="121" t="s">
        <v>916</v>
      </c>
      <c r="F103" s="331">
        <v>12.3</v>
      </c>
      <c r="G103" s="332">
        <v>600</v>
      </c>
      <c r="H103" s="351">
        <f>SUM(G103*C7)</f>
        <v>26100</v>
      </c>
      <c r="I103" s="352">
        <f>SUM(H103*0.9)</f>
        <v>23490</v>
      </c>
      <c r="J103" s="334">
        <f>SUM(H103*0.85)</f>
        <v>22185</v>
      </c>
    </row>
    <row r="104" spans="2:10" ht="12.75" hidden="1" outlineLevel="1">
      <c r="B104" s="354" t="s">
        <v>1011</v>
      </c>
      <c r="C104" s="125">
        <v>1000</v>
      </c>
      <c r="D104" s="336" t="s">
        <v>1023</v>
      </c>
      <c r="E104" s="125" t="s">
        <v>918</v>
      </c>
      <c r="F104" s="337">
        <v>17.1</v>
      </c>
      <c r="G104" s="338">
        <v>650</v>
      </c>
      <c r="H104" s="347">
        <f>SUM(G104*C7)</f>
        <v>28275</v>
      </c>
      <c r="I104" s="348">
        <f>SUM(H104*0.9)</f>
        <v>25447.5</v>
      </c>
      <c r="J104" s="340">
        <f>SUM(H104*0.85)</f>
        <v>24033.75</v>
      </c>
    </row>
    <row r="105" spans="2:10" ht="12.75" hidden="1" outlineLevel="1">
      <c r="B105" s="355" t="s">
        <v>1012</v>
      </c>
      <c r="C105" s="131">
        <v>1500</v>
      </c>
      <c r="D105" s="345" t="s">
        <v>1024</v>
      </c>
      <c r="E105" s="131" t="s">
        <v>922</v>
      </c>
      <c r="F105" s="346">
        <v>23.6</v>
      </c>
      <c r="G105" s="171">
        <v>750</v>
      </c>
      <c r="H105" s="349">
        <f>SUM(G105*C7)</f>
        <v>32625</v>
      </c>
      <c r="I105" s="350">
        <f>SUM(H105*0.9)</f>
        <v>29362.5</v>
      </c>
      <c r="J105" s="342">
        <f>SUM(H105*0.85)</f>
        <v>27731.25</v>
      </c>
    </row>
    <row r="106" spans="2:16" ht="15" collapsed="1">
      <c r="B106" s="558" t="s">
        <v>1028</v>
      </c>
      <c r="C106" s="558"/>
      <c r="D106" s="558"/>
      <c r="E106" s="558"/>
      <c r="F106" s="558"/>
      <c r="G106" s="558"/>
      <c r="H106" s="558"/>
      <c r="I106" s="558"/>
      <c r="J106" s="558"/>
      <c r="M106" s="368"/>
      <c r="N106" s="368"/>
      <c r="O106" s="368"/>
      <c r="P106" s="368"/>
    </row>
    <row r="107" spans="2:10" s="324" customFormat="1" ht="27" customHeight="1" hidden="1" outlineLevel="1">
      <c r="B107" s="190" t="s">
        <v>101</v>
      </c>
      <c r="C107" s="574" t="s">
        <v>856</v>
      </c>
      <c r="D107" s="575"/>
      <c r="E107" s="575"/>
      <c r="F107" s="576"/>
      <c r="G107" s="151" t="s">
        <v>891</v>
      </c>
      <c r="H107" s="151" t="s">
        <v>752</v>
      </c>
      <c r="I107" s="191" t="s">
        <v>140</v>
      </c>
      <c r="J107" s="327" t="s">
        <v>355</v>
      </c>
    </row>
    <row r="108" spans="2:16" ht="12.75" hidden="1" outlineLevel="1">
      <c r="B108" s="369" t="s">
        <v>1032</v>
      </c>
      <c r="C108" s="571" t="s">
        <v>1029</v>
      </c>
      <c r="D108" s="571"/>
      <c r="E108" s="571"/>
      <c r="F108" s="571"/>
      <c r="G108" s="365">
        <v>100</v>
      </c>
      <c r="H108" s="351">
        <f>SUM(G108*C7)</f>
        <v>4350</v>
      </c>
      <c r="I108" s="352">
        <f>SUM(H108*0.9)</f>
        <v>3915</v>
      </c>
      <c r="J108" s="334">
        <f>SUM(H108*0.85)</f>
        <v>3697.5</v>
      </c>
      <c r="M108" s="9"/>
      <c r="N108" s="9"/>
      <c r="O108" s="9"/>
      <c r="P108" s="368"/>
    </row>
    <row r="109" spans="2:15" ht="12.75" hidden="1" outlineLevel="1">
      <c r="B109" s="370" t="s">
        <v>1033</v>
      </c>
      <c r="C109" s="572" t="s">
        <v>1030</v>
      </c>
      <c r="D109" s="572"/>
      <c r="E109" s="572"/>
      <c r="F109" s="572"/>
      <c r="G109" s="366">
        <v>150</v>
      </c>
      <c r="H109" s="347">
        <f>SUM(G109*C7)</f>
        <v>6525</v>
      </c>
      <c r="I109" s="348">
        <f>SUM(H109*0.9)</f>
        <v>5872.5</v>
      </c>
      <c r="J109" s="340">
        <f>SUM(H109*0.85)</f>
        <v>5546.25</v>
      </c>
      <c r="M109" s="4"/>
      <c r="N109" s="4"/>
      <c r="O109" s="4"/>
    </row>
    <row r="110" spans="2:15" ht="12.75" hidden="1" outlineLevel="1">
      <c r="B110" s="370" t="s">
        <v>1034</v>
      </c>
      <c r="C110" s="572" t="s">
        <v>1031</v>
      </c>
      <c r="D110" s="572"/>
      <c r="E110" s="572"/>
      <c r="F110" s="572"/>
      <c r="G110" s="366">
        <v>70</v>
      </c>
      <c r="H110" s="347">
        <f>SUM(G110*C7)</f>
        <v>3045</v>
      </c>
      <c r="I110" s="348">
        <f>SUM(H110*0.9)</f>
        <v>2740.5</v>
      </c>
      <c r="J110" s="340">
        <f>SUM(H110*0.85)</f>
        <v>2588.25</v>
      </c>
      <c r="M110" s="4"/>
      <c r="N110" s="4"/>
      <c r="O110" s="4"/>
    </row>
    <row r="111" spans="2:15" ht="12.75" hidden="1" outlineLevel="1">
      <c r="B111" s="371" t="s">
        <v>1035</v>
      </c>
      <c r="C111" s="573" t="s">
        <v>883</v>
      </c>
      <c r="D111" s="573"/>
      <c r="E111" s="573"/>
      <c r="F111" s="573"/>
      <c r="G111" s="367">
        <v>6</v>
      </c>
      <c r="H111" s="349">
        <f>SUM(G111*C7)</f>
        <v>261</v>
      </c>
      <c r="I111" s="350">
        <f>SUM(H111*0.9)</f>
        <v>234.9</v>
      </c>
      <c r="J111" s="342">
        <f>SUM(H111*0.85)</f>
        <v>221.85</v>
      </c>
      <c r="M111" s="4"/>
      <c r="N111" s="4"/>
      <c r="O111" s="4"/>
    </row>
    <row r="113" ht="12.75">
      <c r="B113" s="14" t="s">
        <v>1036</v>
      </c>
    </row>
  </sheetData>
  <sheetProtection/>
  <mergeCells count="37">
    <mergeCell ref="C109:F109"/>
    <mergeCell ref="C110:F110"/>
    <mergeCell ref="C111:F111"/>
    <mergeCell ref="C107:F107"/>
    <mergeCell ref="B96:J96"/>
    <mergeCell ref="B102:J102"/>
    <mergeCell ref="B106:J106"/>
    <mergeCell ref="C108:F108"/>
    <mergeCell ref="B85:J85"/>
    <mergeCell ref="B89:J89"/>
    <mergeCell ref="B90:J90"/>
    <mergeCell ref="B92:J92"/>
    <mergeCell ref="B70:J70"/>
    <mergeCell ref="B76:J76"/>
    <mergeCell ref="B77:J77"/>
    <mergeCell ref="B79:J79"/>
    <mergeCell ref="B57:J57"/>
    <mergeCell ref="B61:J61"/>
    <mergeCell ref="B62:J62"/>
    <mergeCell ref="B69:J69"/>
    <mergeCell ref="B30:J30"/>
    <mergeCell ref="B37:J37"/>
    <mergeCell ref="B45:J45"/>
    <mergeCell ref="B52:J52"/>
    <mergeCell ref="B28:J28"/>
    <mergeCell ref="I7:J7"/>
    <mergeCell ref="B1:J1"/>
    <mergeCell ref="B2:J2"/>
    <mergeCell ref="B3:J3"/>
    <mergeCell ref="B4:J4"/>
    <mergeCell ref="B5:J5"/>
    <mergeCell ref="B6:J6"/>
    <mergeCell ref="B8:J8"/>
    <mergeCell ref="B17:F17"/>
    <mergeCell ref="B18:J18"/>
    <mergeCell ref="D7:F7"/>
    <mergeCell ref="B27:J27"/>
  </mergeCells>
  <hyperlinks>
    <hyperlink ref="B4:C4" r:id="rId1" display="http://www.sdk-clima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  <outlinePr summaryBelow="0"/>
  </sheetPr>
  <dimension ref="B1:J53"/>
  <sheetViews>
    <sheetView zoomScale="120" zoomScaleNormal="120" zoomScalePageLayoutView="0" workbookViewId="0" topLeftCell="A1">
      <selection activeCell="I7" sqref="I7:J7"/>
    </sheetView>
  </sheetViews>
  <sheetFormatPr defaultColWidth="9.00390625" defaultRowHeight="12.75" outlineLevelRow="1"/>
  <cols>
    <col min="1" max="1" width="0.74609375" style="0" customWidth="1"/>
    <col min="2" max="2" width="17.00390625" style="0" customWidth="1"/>
    <col min="3" max="3" width="11.25390625" style="1" customWidth="1"/>
    <col min="4" max="4" width="10.00390625" style="0" customWidth="1"/>
    <col min="5" max="5" width="10.75390625" style="383" customWidth="1"/>
    <col min="6" max="8" width="10.625" style="0" customWidth="1"/>
    <col min="9" max="9" width="10.00390625" style="0" customWidth="1"/>
    <col min="10" max="10" width="10.75390625" style="0" customWidth="1"/>
  </cols>
  <sheetData>
    <row r="1" spans="2:6" ht="12.75">
      <c r="B1" s="451" t="s">
        <v>92</v>
      </c>
      <c r="C1" s="451"/>
      <c r="D1" s="451"/>
      <c r="E1" s="451"/>
      <c r="F1" s="451"/>
    </row>
    <row r="2" spans="2:6" ht="12.75">
      <c r="B2" s="451" t="s">
        <v>99</v>
      </c>
      <c r="C2" s="451"/>
      <c r="D2" s="451"/>
      <c r="E2" s="451"/>
      <c r="F2" s="451"/>
    </row>
    <row r="3" spans="2:6" ht="12.75">
      <c r="B3" s="451" t="s">
        <v>93</v>
      </c>
      <c r="C3" s="451"/>
      <c r="D3" s="451"/>
      <c r="E3" s="451"/>
      <c r="F3" s="451"/>
    </row>
    <row r="4" spans="2:6" ht="12.75">
      <c r="B4" s="452" t="s">
        <v>94</v>
      </c>
      <c r="C4" s="452"/>
      <c r="D4" s="452"/>
      <c r="E4" s="452"/>
      <c r="F4" s="452"/>
    </row>
    <row r="5" spans="2:6" ht="12.75">
      <c r="B5" s="538"/>
      <c r="C5" s="538"/>
      <c r="D5" s="538"/>
      <c r="E5" s="538"/>
      <c r="F5" s="538"/>
    </row>
    <row r="6" spans="2:10" ht="30" customHeight="1">
      <c r="B6" s="578" t="s">
        <v>1098</v>
      </c>
      <c r="C6" s="578"/>
      <c r="D6" s="578"/>
      <c r="E6" s="578"/>
      <c r="F6" s="578"/>
      <c r="G6" s="578"/>
      <c r="H6" s="578"/>
      <c r="I6" s="578"/>
      <c r="J6" s="578"/>
    </row>
    <row r="7" spans="2:10" ht="18.75" customHeight="1">
      <c r="B7" s="172"/>
      <c r="C7" s="101"/>
      <c r="D7" s="545" t="s">
        <v>1103</v>
      </c>
      <c r="E7" s="545"/>
      <c r="F7" s="372"/>
      <c r="I7" s="434" t="s">
        <v>911</v>
      </c>
      <c r="J7" s="434"/>
    </row>
    <row r="8" spans="2:10" ht="18.75" customHeight="1" collapsed="1">
      <c r="B8" s="577" t="s">
        <v>1060</v>
      </c>
      <c r="C8" s="577"/>
      <c r="D8" s="577"/>
      <c r="E8" s="577"/>
      <c r="F8" s="577"/>
      <c r="G8" s="577"/>
      <c r="H8" s="577"/>
      <c r="I8" s="577"/>
      <c r="J8" s="577"/>
    </row>
    <row r="9" spans="2:10" s="134" customFormat="1" ht="18.75" customHeight="1" hidden="1" outlineLevel="1">
      <c r="B9" s="463" t="s">
        <v>1038</v>
      </c>
      <c r="C9" s="463" t="s">
        <v>1039</v>
      </c>
      <c r="D9" s="463" t="s">
        <v>102</v>
      </c>
      <c r="E9" s="581" t="s">
        <v>1061</v>
      </c>
      <c r="F9" s="582"/>
      <c r="G9" s="583"/>
      <c r="H9" s="581" t="s">
        <v>1062</v>
      </c>
      <c r="I9" s="582"/>
      <c r="J9" s="583"/>
    </row>
    <row r="10" spans="2:10" s="384" customFormat="1" ht="27" customHeight="1" hidden="1" outlineLevel="1">
      <c r="B10" s="463"/>
      <c r="C10" s="463"/>
      <c r="D10" s="463"/>
      <c r="E10" s="395" t="s">
        <v>91</v>
      </c>
      <c r="F10" s="191" t="s">
        <v>140</v>
      </c>
      <c r="G10" s="394" t="s">
        <v>355</v>
      </c>
      <c r="H10" s="395" t="s">
        <v>91</v>
      </c>
      <c r="I10" s="191" t="s">
        <v>140</v>
      </c>
      <c r="J10" s="394" t="s">
        <v>355</v>
      </c>
    </row>
    <row r="11" spans="2:10" ht="12.75" hidden="1" outlineLevel="1">
      <c r="B11" s="385" t="s">
        <v>1040</v>
      </c>
      <c r="C11" s="403" t="s">
        <v>1041</v>
      </c>
      <c r="D11" s="386">
        <v>0.25</v>
      </c>
      <c r="E11" s="396">
        <v>2376.5</v>
      </c>
      <c r="F11" s="163">
        <f>SUM(E11*0.9)</f>
        <v>2138.85</v>
      </c>
      <c r="G11" s="397">
        <f>SUM(E11*0.85)</f>
        <v>2020.0249999999999</v>
      </c>
      <c r="H11" s="398">
        <f>SUM(E11+2400)</f>
        <v>4776.5</v>
      </c>
      <c r="I11" s="163">
        <f>SUM(H11*0.9)</f>
        <v>4298.85</v>
      </c>
      <c r="J11" s="391">
        <f>SUM(H11*0.85)</f>
        <v>4060.025</v>
      </c>
    </row>
    <row r="12" spans="2:10" ht="12.75" hidden="1" outlineLevel="1">
      <c r="B12" s="387" t="s">
        <v>1042</v>
      </c>
      <c r="C12" s="404" t="s">
        <v>1043</v>
      </c>
      <c r="D12" s="388">
        <v>0.37</v>
      </c>
      <c r="E12" s="399">
        <v>2696.6</v>
      </c>
      <c r="F12" s="166">
        <f aca="true" t="shared" si="0" ref="F12:F19">SUM(E12*0.9)</f>
        <v>2426.94</v>
      </c>
      <c r="G12" s="400">
        <f aca="true" t="shared" si="1" ref="G12:G20">SUM(E12*0.85)</f>
        <v>2292.1099999999997</v>
      </c>
      <c r="H12" s="398">
        <f>SUM(E12+2400)</f>
        <v>5096.6</v>
      </c>
      <c r="I12" s="166">
        <f aca="true" t="shared" si="2" ref="I12:I20">SUM(H12*0.9)</f>
        <v>4586.9400000000005</v>
      </c>
      <c r="J12" s="392">
        <f aca="true" t="shared" si="3" ref="J12:J20">SUM(H12*0.85)</f>
        <v>4332.110000000001</v>
      </c>
    </row>
    <row r="13" spans="2:10" ht="12.75" hidden="1" outlineLevel="1">
      <c r="B13" s="387" t="s">
        <v>1044</v>
      </c>
      <c r="C13" s="404" t="s">
        <v>1045</v>
      </c>
      <c r="D13" s="388">
        <v>0.46</v>
      </c>
      <c r="E13" s="399">
        <v>2910</v>
      </c>
      <c r="F13" s="166">
        <f t="shared" si="0"/>
        <v>2619</v>
      </c>
      <c r="G13" s="400">
        <f t="shared" si="1"/>
        <v>2473.5</v>
      </c>
      <c r="H13" s="398">
        <f aca="true" t="shared" si="4" ref="H13:H20">SUM(E13+2400)</f>
        <v>5310</v>
      </c>
      <c r="I13" s="166">
        <f t="shared" si="2"/>
        <v>4779</v>
      </c>
      <c r="J13" s="392">
        <f t="shared" si="3"/>
        <v>4513.5</v>
      </c>
    </row>
    <row r="14" spans="2:10" ht="12.75" hidden="1" outlineLevel="1">
      <c r="B14" s="387" t="s">
        <v>1046</v>
      </c>
      <c r="C14" s="404" t="s">
        <v>1047</v>
      </c>
      <c r="D14" s="388">
        <v>0.55</v>
      </c>
      <c r="E14" s="399">
        <v>3152.5</v>
      </c>
      <c r="F14" s="166">
        <f t="shared" si="0"/>
        <v>2837.25</v>
      </c>
      <c r="G14" s="400">
        <f t="shared" si="1"/>
        <v>2679.625</v>
      </c>
      <c r="H14" s="398">
        <f t="shared" si="4"/>
        <v>5552.5</v>
      </c>
      <c r="I14" s="166">
        <f t="shared" si="2"/>
        <v>4997.25</v>
      </c>
      <c r="J14" s="392">
        <f t="shared" si="3"/>
        <v>4719.625</v>
      </c>
    </row>
    <row r="15" spans="2:10" ht="12.75" hidden="1" outlineLevel="1">
      <c r="B15" s="387" t="s">
        <v>1048</v>
      </c>
      <c r="C15" s="404" t="s">
        <v>1049</v>
      </c>
      <c r="D15" s="388">
        <v>0.77</v>
      </c>
      <c r="E15" s="399">
        <v>3637.5</v>
      </c>
      <c r="F15" s="166">
        <f t="shared" si="0"/>
        <v>3273.75</v>
      </c>
      <c r="G15" s="400">
        <f t="shared" si="1"/>
        <v>3091.875</v>
      </c>
      <c r="H15" s="398">
        <f t="shared" si="4"/>
        <v>6037.5</v>
      </c>
      <c r="I15" s="166">
        <f t="shared" si="2"/>
        <v>5433.75</v>
      </c>
      <c r="J15" s="392">
        <f t="shared" si="3"/>
        <v>5131.875</v>
      </c>
    </row>
    <row r="16" spans="2:10" ht="12.75" hidden="1" outlineLevel="1">
      <c r="B16" s="387" t="s">
        <v>1050</v>
      </c>
      <c r="C16" s="404" t="s">
        <v>1051</v>
      </c>
      <c r="D16" s="388">
        <v>0.85</v>
      </c>
      <c r="E16" s="399">
        <v>4481.4</v>
      </c>
      <c r="F16" s="166">
        <f t="shared" si="0"/>
        <v>4033.2599999999998</v>
      </c>
      <c r="G16" s="400">
        <f t="shared" si="1"/>
        <v>3809.1899999999996</v>
      </c>
      <c r="H16" s="398">
        <f t="shared" si="4"/>
        <v>6881.4</v>
      </c>
      <c r="I16" s="166">
        <f t="shared" si="2"/>
        <v>6193.26</v>
      </c>
      <c r="J16" s="392">
        <f t="shared" si="3"/>
        <v>5849.19</v>
      </c>
    </row>
    <row r="17" spans="2:10" ht="12.75" hidden="1" outlineLevel="1">
      <c r="B17" s="387" t="s">
        <v>1052</v>
      </c>
      <c r="C17" s="404" t="s">
        <v>1053</v>
      </c>
      <c r="D17" s="388">
        <v>1</v>
      </c>
      <c r="E17" s="399">
        <v>4976.1</v>
      </c>
      <c r="F17" s="166">
        <f t="shared" si="0"/>
        <v>4478.490000000001</v>
      </c>
      <c r="G17" s="400">
        <f t="shared" si="1"/>
        <v>4229.685</v>
      </c>
      <c r="H17" s="398">
        <f t="shared" si="4"/>
        <v>7376.1</v>
      </c>
      <c r="I17" s="166">
        <f t="shared" si="2"/>
        <v>6638.490000000001</v>
      </c>
      <c r="J17" s="392">
        <f t="shared" si="3"/>
        <v>6269.685</v>
      </c>
    </row>
    <row r="18" spans="2:10" ht="12.75" hidden="1" outlineLevel="1">
      <c r="B18" s="387" t="s">
        <v>1054</v>
      </c>
      <c r="C18" s="404" t="s">
        <v>1055</v>
      </c>
      <c r="D18" s="388">
        <v>1.3</v>
      </c>
      <c r="E18" s="399">
        <v>5742.4</v>
      </c>
      <c r="F18" s="166">
        <f t="shared" si="0"/>
        <v>5168.16</v>
      </c>
      <c r="G18" s="400">
        <f t="shared" si="1"/>
        <v>4881.04</v>
      </c>
      <c r="H18" s="398">
        <f t="shared" si="4"/>
        <v>8142.4</v>
      </c>
      <c r="I18" s="166">
        <f t="shared" si="2"/>
        <v>7328.16</v>
      </c>
      <c r="J18" s="392">
        <f t="shared" si="3"/>
        <v>6921.04</v>
      </c>
    </row>
    <row r="19" spans="2:10" ht="12.75" hidden="1" outlineLevel="1">
      <c r="B19" s="387" t="s">
        <v>1056</v>
      </c>
      <c r="C19" s="404" t="s">
        <v>1057</v>
      </c>
      <c r="D19" s="388">
        <v>1.5</v>
      </c>
      <c r="E19" s="399">
        <v>6925.8</v>
      </c>
      <c r="F19" s="166">
        <f t="shared" si="0"/>
        <v>6233.22</v>
      </c>
      <c r="G19" s="400">
        <f t="shared" si="1"/>
        <v>5886.93</v>
      </c>
      <c r="H19" s="398">
        <f t="shared" si="4"/>
        <v>9325.8</v>
      </c>
      <c r="I19" s="166">
        <f t="shared" si="2"/>
        <v>8393.22</v>
      </c>
      <c r="J19" s="392">
        <f t="shared" si="3"/>
        <v>7926.929999999999</v>
      </c>
    </row>
    <row r="20" spans="2:10" ht="12.75" hidden="1" outlineLevel="1">
      <c r="B20" s="389" t="s">
        <v>1058</v>
      </c>
      <c r="C20" s="405" t="s">
        <v>1059</v>
      </c>
      <c r="D20" s="390">
        <v>1.7</v>
      </c>
      <c r="E20" s="401">
        <v>7954</v>
      </c>
      <c r="F20" s="169">
        <f>SUM(E20*0.9)</f>
        <v>7158.6</v>
      </c>
      <c r="G20" s="402">
        <f t="shared" si="1"/>
        <v>6760.9</v>
      </c>
      <c r="H20" s="398">
        <f t="shared" si="4"/>
        <v>10354</v>
      </c>
      <c r="I20" s="169">
        <f t="shared" si="2"/>
        <v>9318.6</v>
      </c>
      <c r="J20" s="393">
        <f t="shared" si="3"/>
        <v>8800.9</v>
      </c>
    </row>
    <row r="21" spans="2:10" ht="15" customHeight="1" hidden="1" outlineLevel="1">
      <c r="B21" s="566" t="s">
        <v>1099</v>
      </c>
      <c r="C21" s="567"/>
      <c r="D21" s="567"/>
      <c r="E21" s="567"/>
      <c r="F21" s="567"/>
      <c r="G21" s="567"/>
      <c r="H21" s="567"/>
      <c r="I21" s="567"/>
      <c r="J21" s="568"/>
    </row>
    <row r="22" spans="2:10" ht="18.75" customHeight="1" collapsed="1">
      <c r="B22" s="577" t="s">
        <v>1063</v>
      </c>
      <c r="C22" s="577"/>
      <c r="D22" s="577"/>
      <c r="E22" s="577"/>
      <c r="F22" s="577"/>
      <c r="G22" s="577"/>
      <c r="H22" s="577"/>
      <c r="I22" s="577"/>
      <c r="J22" s="577"/>
    </row>
    <row r="23" spans="2:10" s="134" customFormat="1" ht="18.75" customHeight="1" hidden="1" outlineLevel="1">
      <c r="B23" s="463" t="s">
        <v>1038</v>
      </c>
      <c r="C23" s="463" t="s">
        <v>1039</v>
      </c>
      <c r="D23" s="463" t="s">
        <v>102</v>
      </c>
      <c r="E23" s="580" t="s">
        <v>1061</v>
      </c>
      <c r="F23" s="580"/>
      <c r="G23" s="580"/>
      <c r="H23" s="580" t="s">
        <v>1062</v>
      </c>
      <c r="I23" s="580"/>
      <c r="J23" s="580"/>
    </row>
    <row r="24" spans="2:10" s="384" customFormat="1" ht="27" customHeight="1" hidden="1" outlineLevel="1">
      <c r="B24" s="579"/>
      <c r="C24" s="463"/>
      <c r="D24" s="463"/>
      <c r="E24" s="395" t="s">
        <v>91</v>
      </c>
      <c r="F24" s="191" t="s">
        <v>140</v>
      </c>
      <c r="G24" s="394" t="s">
        <v>355</v>
      </c>
      <c r="H24" s="395" t="s">
        <v>91</v>
      </c>
      <c r="I24" s="191" t="s">
        <v>140</v>
      </c>
      <c r="J24" s="394" t="s">
        <v>355</v>
      </c>
    </row>
    <row r="25" spans="2:10" ht="12.75" hidden="1" outlineLevel="1">
      <c r="B25" s="406" t="s">
        <v>1064</v>
      </c>
      <c r="C25" s="403">
        <v>0.65</v>
      </c>
      <c r="D25" s="407">
        <v>0.105</v>
      </c>
      <c r="E25" s="417">
        <v>2580.2</v>
      </c>
      <c r="F25" s="163">
        <f>SUM(E25*0.9)</f>
        <v>2322.18</v>
      </c>
      <c r="G25" s="397">
        <f>SUM(E25*0.85)</f>
        <v>2193.1699999999996</v>
      </c>
      <c r="H25" s="417">
        <f>SUM(E25+2400)</f>
        <v>4980.2</v>
      </c>
      <c r="I25" s="163">
        <f>SUM(H25*0.9)</f>
        <v>4482.18</v>
      </c>
      <c r="J25" s="391">
        <f>SUM(H25*0.85)</f>
        <v>4233.17</v>
      </c>
    </row>
    <row r="26" spans="2:10" ht="12.75" hidden="1" outlineLevel="1">
      <c r="B26" s="387" t="s">
        <v>1065</v>
      </c>
      <c r="C26" s="404">
        <v>1</v>
      </c>
      <c r="D26" s="408">
        <v>0.155</v>
      </c>
      <c r="E26" s="418">
        <v>2793.6</v>
      </c>
      <c r="F26" s="166">
        <f aca="true" t="shared" si="5" ref="F26:F37">SUM(E26*0.9)</f>
        <v>2514.24</v>
      </c>
      <c r="G26" s="400">
        <f aca="true" t="shared" si="6" ref="G26:G37">SUM(E26*0.85)</f>
        <v>2374.56</v>
      </c>
      <c r="H26" s="417">
        <f aca="true" t="shared" si="7" ref="H26:H37">SUM(E26+2400)</f>
        <v>5193.6</v>
      </c>
      <c r="I26" s="166">
        <f aca="true" t="shared" si="8" ref="I26:I37">SUM(H26*0.9)</f>
        <v>4674.240000000001</v>
      </c>
      <c r="J26" s="392">
        <f aca="true" t="shared" si="9" ref="J26:J37">SUM(H26*0.85)</f>
        <v>4414.56</v>
      </c>
    </row>
    <row r="27" spans="2:10" ht="12.75" hidden="1" outlineLevel="1">
      <c r="B27" s="387" t="s">
        <v>1066</v>
      </c>
      <c r="C27" s="404">
        <v>1.4</v>
      </c>
      <c r="D27" s="408">
        <v>0.2</v>
      </c>
      <c r="E27" s="418">
        <v>3298</v>
      </c>
      <c r="F27" s="166">
        <f t="shared" si="5"/>
        <v>2968.2000000000003</v>
      </c>
      <c r="G27" s="400">
        <f t="shared" si="6"/>
        <v>2803.2999999999997</v>
      </c>
      <c r="H27" s="417">
        <f t="shared" si="7"/>
        <v>5698</v>
      </c>
      <c r="I27" s="166">
        <f t="shared" si="8"/>
        <v>5128.2</v>
      </c>
      <c r="J27" s="392">
        <f t="shared" si="9"/>
        <v>4843.3</v>
      </c>
    </row>
    <row r="28" spans="2:10" ht="12.75" hidden="1" outlineLevel="1">
      <c r="B28" s="387" t="s">
        <v>1067</v>
      </c>
      <c r="C28" s="404">
        <v>2.3</v>
      </c>
      <c r="D28" s="408">
        <v>0.34</v>
      </c>
      <c r="E28" s="418">
        <v>4316.5</v>
      </c>
      <c r="F28" s="166">
        <f t="shared" si="5"/>
        <v>3884.85</v>
      </c>
      <c r="G28" s="400">
        <f t="shared" si="6"/>
        <v>3669.025</v>
      </c>
      <c r="H28" s="417">
        <f t="shared" si="7"/>
        <v>6716.5</v>
      </c>
      <c r="I28" s="166">
        <f t="shared" si="8"/>
        <v>6044.85</v>
      </c>
      <c r="J28" s="392">
        <f t="shared" si="9"/>
        <v>5709.025</v>
      </c>
    </row>
    <row r="29" spans="2:10" ht="12.75" hidden="1" outlineLevel="1">
      <c r="B29" s="387" t="s">
        <v>1068</v>
      </c>
      <c r="C29" s="404">
        <v>3</v>
      </c>
      <c r="D29" s="408">
        <v>0.44</v>
      </c>
      <c r="E29" s="418">
        <v>4811.2</v>
      </c>
      <c r="F29" s="166">
        <f t="shared" si="5"/>
        <v>4330.08</v>
      </c>
      <c r="G29" s="400">
        <f t="shared" si="6"/>
        <v>4089.5199999999995</v>
      </c>
      <c r="H29" s="417">
        <f t="shared" si="7"/>
        <v>7211.2</v>
      </c>
      <c r="I29" s="166">
        <f t="shared" si="8"/>
        <v>6490.08</v>
      </c>
      <c r="J29" s="392">
        <f t="shared" si="9"/>
        <v>6129.5199999999995</v>
      </c>
    </row>
    <row r="30" spans="2:10" ht="12.75" hidden="1" outlineLevel="1">
      <c r="B30" s="387" t="s">
        <v>1069</v>
      </c>
      <c r="C30" s="404">
        <v>3.6</v>
      </c>
      <c r="D30" s="408">
        <v>0.54</v>
      </c>
      <c r="E30" s="418">
        <v>5480.5</v>
      </c>
      <c r="F30" s="166">
        <f t="shared" si="5"/>
        <v>4932.45</v>
      </c>
      <c r="G30" s="400">
        <f t="shared" si="6"/>
        <v>4658.425</v>
      </c>
      <c r="H30" s="417">
        <f t="shared" si="7"/>
        <v>7880.5</v>
      </c>
      <c r="I30" s="166">
        <f t="shared" si="8"/>
        <v>7092.45</v>
      </c>
      <c r="J30" s="392">
        <f t="shared" si="9"/>
        <v>6698.425</v>
      </c>
    </row>
    <row r="31" spans="2:10" ht="12.75" hidden="1" outlineLevel="1">
      <c r="B31" s="387" t="s">
        <v>1070</v>
      </c>
      <c r="C31" s="404">
        <v>4.2</v>
      </c>
      <c r="D31" s="408">
        <v>0.64</v>
      </c>
      <c r="E31" s="418">
        <v>6169.2</v>
      </c>
      <c r="F31" s="166">
        <f t="shared" si="5"/>
        <v>5552.28</v>
      </c>
      <c r="G31" s="400">
        <f t="shared" si="6"/>
        <v>5243.82</v>
      </c>
      <c r="H31" s="417">
        <f t="shared" si="7"/>
        <v>8569.2</v>
      </c>
      <c r="I31" s="166">
        <f t="shared" si="8"/>
        <v>7712.280000000001</v>
      </c>
      <c r="J31" s="392">
        <f t="shared" si="9"/>
        <v>7283.820000000001</v>
      </c>
    </row>
    <row r="32" spans="2:10" ht="12.75" hidden="1" outlineLevel="1">
      <c r="B32" s="387" t="s">
        <v>1071</v>
      </c>
      <c r="C32" s="404">
        <v>5</v>
      </c>
      <c r="D32" s="408">
        <v>0.76</v>
      </c>
      <c r="E32" s="418">
        <v>6867.6</v>
      </c>
      <c r="F32" s="166">
        <f t="shared" si="5"/>
        <v>6180.84</v>
      </c>
      <c r="G32" s="400">
        <f t="shared" si="6"/>
        <v>5837.46</v>
      </c>
      <c r="H32" s="417">
        <f t="shared" si="7"/>
        <v>9267.6</v>
      </c>
      <c r="I32" s="166">
        <f t="shared" si="8"/>
        <v>8340.84</v>
      </c>
      <c r="J32" s="392">
        <f t="shared" si="9"/>
        <v>7877.46</v>
      </c>
    </row>
    <row r="33" spans="2:10" ht="12.75" hidden="1" outlineLevel="1">
      <c r="B33" s="387" t="s">
        <v>1072</v>
      </c>
      <c r="C33" s="404">
        <v>6</v>
      </c>
      <c r="D33" s="408">
        <v>0.93</v>
      </c>
      <c r="E33" s="418">
        <v>7352.6</v>
      </c>
      <c r="F33" s="166">
        <f t="shared" si="5"/>
        <v>6617.34</v>
      </c>
      <c r="G33" s="400">
        <f t="shared" si="6"/>
        <v>6249.71</v>
      </c>
      <c r="H33" s="417">
        <f t="shared" si="7"/>
        <v>9752.6</v>
      </c>
      <c r="I33" s="166">
        <f t="shared" si="8"/>
        <v>8777.34</v>
      </c>
      <c r="J33" s="392">
        <f t="shared" si="9"/>
        <v>8289.710000000001</v>
      </c>
    </row>
    <row r="34" spans="2:10" ht="12.75" hidden="1" outlineLevel="1">
      <c r="B34" s="387" t="s">
        <v>1073</v>
      </c>
      <c r="C34" s="404">
        <v>7</v>
      </c>
      <c r="D34" s="408">
        <v>1.07</v>
      </c>
      <c r="E34" s="418">
        <v>8051</v>
      </c>
      <c r="F34" s="166">
        <f t="shared" si="5"/>
        <v>7245.900000000001</v>
      </c>
      <c r="G34" s="400">
        <f t="shared" si="6"/>
        <v>6843.349999999999</v>
      </c>
      <c r="H34" s="417">
        <f t="shared" si="7"/>
        <v>10451</v>
      </c>
      <c r="I34" s="166">
        <f t="shared" si="8"/>
        <v>9405.9</v>
      </c>
      <c r="J34" s="392">
        <f t="shared" si="9"/>
        <v>8883.35</v>
      </c>
    </row>
    <row r="35" spans="2:10" ht="12.75" hidden="1" outlineLevel="1">
      <c r="B35" s="387" t="s">
        <v>1074</v>
      </c>
      <c r="C35" s="404">
        <v>8</v>
      </c>
      <c r="D35" s="408">
        <v>1.18</v>
      </c>
      <c r="E35" s="418">
        <v>8730</v>
      </c>
      <c r="F35" s="166">
        <f t="shared" si="5"/>
        <v>7857</v>
      </c>
      <c r="G35" s="400">
        <f t="shared" si="6"/>
        <v>7420.5</v>
      </c>
      <c r="H35" s="417">
        <f t="shared" si="7"/>
        <v>11130</v>
      </c>
      <c r="I35" s="166">
        <f t="shared" si="8"/>
        <v>10017</v>
      </c>
      <c r="J35" s="392">
        <f t="shared" si="9"/>
        <v>9460.5</v>
      </c>
    </row>
    <row r="36" spans="2:10" ht="12.75" hidden="1" outlineLevel="1">
      <c r="B36" s="387" t="s">
        <v>1075</v>
      </c>
      <c r="C36" s="404">
        <v>9.5</v>
      </c>
      <c r="D36" s="408">
        <v>1.42</v>
      </c>
      <c r="E36" s="418">
        <v>10359.6</v>
      </c>
      <c r="F36" s="166">
        <f t="shared" si="5"/>
        <v>9323.640000000001</v>
      </c>
      <c r="G36" s="400">
        <f t="shared" si="6"/>
        <v>8805.66</v>
      </c>
      <c r="H36" s="417">
        <f t="shared" si="7"/>
        <v>12759.6</v>
      </c>
      <c r="I36" s="166">
        <f t="shared" si="8"/>
        <v>11483.640000000001</v>
      </c>
      <c r="J36" s="392">
        <f t="shared" si="9"/>
        <v>10845.66</v>
      </c>
    </row>
    <row r="37" spans="2:10" ht="12.75" hidden="1" outlineLevel="1">
      <c r="B37" s="389" t="s">
        <v>1076</v>
      </c>
      <c r="C37" s="405">
        <v>13</v>
      </c>
      <c r="D37" s="409">
        <v>1.96</v>
      </c>
      <c r="E37" s="419">
        <v>12668.2</v>
      </c>
      <c r="F37" s="169">
        <f t="shared" si="5"/>
        <v>11401.380000000001</v>
      </c>
      <c r="G37" s="402">
        <f t="shared" si="6"/>
        <v>10767.970000000001</v>
      </c>
      <c r="H37" s="417">
        <f t="shared" si="7"/>
        <v>15068.2</v>
      </c>
      <c r="I37" s="169">
        <f t="shared" si="8"/>
        <v>13561.380000000001</v>
      </c>
      <c r="J37" s="393">
        <f t="shared" si="9"/>
        <v>12807.970000000001</v>
      </c>
    </row>
    <row r="38" spans="2:10" ht="15" customHeight="1" hidden="1" outlineLevel="1">
      <c r="B38" s="566" t="s">
        <v>1100</v>
      </c>
      <c r="C38" s="567"/>
      <c r="D38" s="567"/>
      <c r="E38" s="567"/>
      <c r="F38" s="567"/>
      <c r="G38" s="567"/>
      <c r="H38" s="567"/>
      <c r="I38" s="567"/>
      <c r="J38" s="568"/>
    </row>
    <row r="39" spans="2:10" ht="18.75" customHeight="1" collapsed="1">
      <c r="B39" s="577" t="s">
        <v>1077</v>
      </c>
      <c r="C39" s="577"/>
      <c r="D39" s="577"/>
      <c r="E39" s="577"/>
      <c r="F39" s="577"/>
      <c r="G39" s="577"/>
      <c r="H39" s="577"/>
      <c r="I39" s="577"/>
      <c r="J39" s="577"/>
    </row>
    <row r="40" spans="2:10" s="15" customFormat="1" ht="27" customHeight="1" hidden="1" outlineLevel="1">
      <c r="B40" s="410" t="s">
        <v>1084</v>
      </c>
      <c r="C40" s="585" t="s">
        <v>856</v>
      </c>
      <c r="D40" s="585"/>
      <c r="E40" s="585"/>
      <c r="F40" s="585"/>
      <c r="G40" s="410" t="s">
        <v>1078</v>
      </c>
      <c r="H40" s="395" t="s">
        <v>91</v>
      </c>
      <c r="I40" s="191" t="s">
        <v>140</v>
      </c>
      <c r="J40" s="394" t="s">
        <v>355</v>
      </c>
    </row>
    <row r="41" spans="2:10" s="382" customFormat="1" ht="24" hidden="1" outlineLevel="1">
      <c r="B41" s="411" t="s">
        <v>1079</v>
      </c>
      <c r="C41" s="586" t="s">
        <v>1086</v>
      </c>
      <c r="D41" s="586"/>
      <c r="E41" s="586"/>
      <c r="F41" s="586"/>
      <c r="G41" s="403" t="s">
        <v>1080</v>
      </c>
      <c r="H41" s="412">
        <v>2400</v>
      </c>
      <c r="I41" s="163">
        <f>SUM(H41*0.9)</f>
        <v>2160</v>
      </c>
      <c r="J41" s="391">
        <f>SUM(H41*0.85)</f>
        <v>2040</v>
      </c>
    </row>
    <row r="42" spans="2:10" s="382" customFormat="1" ht="35.25" customHeight="1" hidden="1" outlineLevel="1">
      <c r="B42" s="413" t="s">
        <v>1081</v>
      </c>
      <c r="C42" s="587" t="s">
        <v>1085</v>
      </c>
      <c r="D42" s="587"/>
      <c r="E42" s="587"/>
      <c r="F42" s="587"/>
      <c r="G42" s="404" t="s">
        <v>1080</v>
      </c>
      <c r="H42" s="414">
        <v>2850</v>
      </c>
      <c r="I42" s="166">
        <f>SUM(H42*0.9)</f>
        <v>2565</v>
      </c>
      <c r="J42" s="392">
        <f>SUM(H42*0.85)</f>
        <v>2422.5</v>
      </c>
    </row>
    <row r="43" spans="2:10" s="382" customFormat="1" ht="24" hidden="1" outlineLevel="1">
      <c r="B43" s="413" t="s">
        <v>1082</v>
      </c>
      <c r="C43" s="587" t="s">
        <v>1087</v>
      </c>
      <c r="D43" s="587"/>
      <c r="E43" s="587"/>
      <c r="F43" s="587"/>
      <c r="G43" s="404" t="s">
        <v>1080</v>
      </c>
      <c r="H43" s="414">
        <v>4000</v>
      </c>
      <c r="I43" s="166">
        <f>SUM(H43*0.9)</f>
        <v>3600</v>
      </c>
      <c r="J43" s="392">
        <f>SUM(H43*0.85)</f>
        <v>3400</v>
      </c>
    </row>
    <row r="44" spans="2:10" s="382" customFormat="1" ht="24" hidden="1" outlineLevel="1">
      <c r="B44" s="415" t="s">
        <v>1083</v>
      </c>
      <c r="C44" s="584" t="s">
        <v>1088</v>
      </c>
      <c r="D44" s="584"/>
      <c r="E44" s="584"/>
      <c r="F44" s="584"/>
      <c r="G44" s="405" t="s">
        <v>1080</v>
      </c>
      <c r="H44" s="416">
        <v>4000</v>
      </c>
      <c r="I44" s="169">
        <f>SUM(H44*0.9)</f>
        <v>3600</v>
      </c>
      <c r="J44" s="393">
        <f>SUM(H44*0.85)</f>
        <v>3400</v>
      </c>
    </row>
    <row r="45" spans="2:10" ht="18.75" customHeight="1" collapsed="1">
      <c r="B45" s="577" t="s">
        <v>1089</v>
      </c>
      <c r="C45" s="577"/>
      <c r="D45" s="577"/>
      <c r="E45" s="577"/>
      <c r="F45" s="577"/>
      <c r="G45" s="577"/>
      <c r="H45" s="577"/>
      <c r="I45" s="577"/>
      <c r="J45" s="577"/>
    </row>
    <row r="46" spans="2:10" ht="27" customHeight="1" hidden="1" outlineLevel="1">
      <c r="B46" s="410" t="s">
        <v>1084</v>
      </c>
      <c r="C46" s="585" t="s">
        <v>856</v>
      </c>
      <c r="D46" s="585"/>
      <c r="E46" s="585"/>
      <c r="F46" s="585"/>
      <c r="G46" s="410" t="s">
        <v>1078</v>
      </c>
      <c r="H46" s="395" t="s">
        <v>91</v>
      </c>
      <c r="I46" s="191" t="s">
        <v>140</v>
      </c>
      <c r="J46" s="394" t="s">
        <v>355</v>
      </c>
    </row>
    <row r="47" spans="2:10" ht="12.75" hidden="1" outlineLevel="1">
      <c r="B47" s="411" t="s">
        <v>1090</v>
      </c>
      <c r="C47" s="586"/>
      <c r="D47" s="586"/>
      <c r="E47" s="586"/>
      <c r="F47" s="586"/>
      <c r="G47" s="403" t="s">
        <v>1091</v>
      </c>
      <c r="H47" s="412">
        <v>45</v>
      </c>
      <c r="I47" s="163">
        <v>45</v>
      </c>
      <c r="J47" s="391">
        <v>45</v>
      </c>
    </row>
    <row r="48" spans="2:10" ht="12.75" hidden="1" outlineLevel="1">
      <c r="B48" s="413" t="s">
        <v>1092</v>
      </c>
      <c r="C48" s="587"/>
      <c r="D48" s="587"/>
      <c r="E48" s="587"/>
      <c r="F48" s="587"/>
      <c r="G48" s="403" t="s">
        <v>1091</v>
      </c>
      <c r="H48" s="414">
        <v>40</v>
      </c>
      <c r="I48" s="166">
        <v>40</v>
      </c>
      <c r="J48" s="392">
        <v>40</v>
      </c>
    </row>
    <row r="49" spans="2:10" ht="12.75" hidden="1" outlineLevel="1">
      <c r="B49" s="413" t="s">
        <v>1093</v>
      </c>
      <c r="C49" s="587" t="s">
        <v>1095</v>
      </c>
      <c r="D49" s="587"/>
      <c r="E49" s="587"/>
      <c r="F49" s="587"/>
      <c r="G49" s="404" t="s">
        <v>1094</v>
      </c>
      <c r="H49" s="414">
        <v>120</v>
      </c>
      <c r="I49" s="166">
        <f>SUM(H49*0.9)</f>
        <v>108</v>
      </c>
      <c r="J49" s="392">
        <f>SUM(H49*0.85)</f>
        <v>102</v>
      </c>
    </row>
    <row r="50" spans="2:10" ht="12" customHeight="1" hidden="1" outlineLevel="1">
      <c r="B50" s="415" t="s">
        <v>1096</v>
      </c>
      <c r="C50" s="584" t="s">
        <v>1097</v>
      </c>
      <c r="D50" s="584"/>
      <c r="E50" s="584"/>
      <c r="F50" s="584"/>
      <c r="G50" s="405" t="s">
        <v>1080</v>
      </c>
      <c r="H50" s="416">
        <v>360</v>
      </c>
      <c r="I50" s="169">
        <f>SUM(H50*0.9)</f>
        <v>324</v>
      </c>
      <c r="J50" s="393">
        <f>SUM(H50*0.85)</f>
        <v>306</v>
      </c>
    </row>
    <row r="52" ht="12.75">
      <c r="B52" s="315" t="s">
        <v>1101</v>
      </c>
    </row>
    <row r="53" ht="12.75">
      <c r="B53" s="315" t="s">
        <v>1102</v>
      </c>
    </row>
  </sheetData>
  <sheetProtection deleteRows="0"/>
  <mergeCells count="34">
    <mergeCell ref="C50:F50"/>
    <mergeCell ref="C40:F40"/>
    <mergeCell ref="C41:F41"/>
    <mergeCell ref="C42:F42"/>
    <mergeCell ref="C43:F43"/>
    <mergeCell ref="C44:F44"/>
    <mergeCell ref="C46:F46"/>
    <mergeCell ref="C47:F47"/>
    <mergeCell ref="C48:F48"/>
    <mergeCell ref="C49:F49"/>
    <mergeCell ref="H23:J23"/>
    <mergeCell ref="B45:J45"/>
    <mergeCell ref="B38:J38"/>
    <mergeCell ref="E9:G9"/>
    <mergeCell ref="B9:B10"/>
    <mergeCell ref="C9:C10"/>
    <mergeCell ref="D9:D10"/>
    <mergeCell ref="H9:J9"/>
    <mergeCell ref="B22:J22"/>
    <mergeCell ref="B21:J21"/>
    <mergeCell ref="B5:F5"/>
    <mergeCell ref="B39:J39"/>
    <mergeCell ref="D7:E7"/>
    <mergeCell ref="B8:J8"/>
    <mergeCell ref="I7:J7"/>
    <mergeCell ref="B6:J6"/>
    <mergeCell ref="B23:B24"/>
    <mergeCell ref="C23:C24"/>
    <mergeCell ref="D23:D24"/>
    <mergeCell ref="E23:G23"/>
    <mergeCell ref="B1:F1"/>
    <mergeCell ref="B2:F2"/>
    <mergeCell ref="B3:F3"/>
    <mergeCell ref="B4:F4"/>
  </mergeCells>
  <hyperlinks>
    <hyperlink ref="B4:C4" r:id="rId1" display="http://www.sdk-clima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2011-09-28T05:27:42Z</dcterms:created>
  <dcterms:modified xsi:type="dcterms:W3CDTF">2012-05-15T12:33:54Z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