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9185" windowHeight="4485" tabRatio="745" activeTab="0"/>
  </bookViews>
  <sheets>
    <sheet name="Сад 15.08." sheetId="1" r:id="rId1"/>
  </sheets>
  <definedNames>
    <definedName name="_xlnm.Print_Titles" localSheetId="0">'Сад 15.08.'!$1:$5</definedName>
  </definedNames>
  <calcPr fullCalcOnLoad="1"/>
</workbook>
</file>

<file path=xl/sharedStrings.xml><?xml version="1.0" encoding="utf-8"?>
<sst xmlns="http://schemas.openxmlformats.org/spreadsheetml/2006/main" count="207" uniqueCount="69">
  <si>
    <t>руб/рул.</t>
  </si>
  <si>
    <t>/</t>
  </si>
  <si>
    <t>Размер рулона, м</t>
  </si>
  <si>
    <t>100 шт./уп.</t>
  </si>
  <si>
    <t>Упаковка</t>
  </si>
  <si>
    <t>Цвет</t>
  </si>
  <si>
    <t>Черный</t>
  </si>
  <si>
    <t>Зеленый</t>
  </si>
  <si>
    <t>толщина, мм</t>
  </si>
  <si>
    <t>руб/п.м.</t>
  </si>
  <si>
    <t>Б-10/10</t>
  </si>
  <si>
    <t>Лента бордюрная</t>
  </si>
  <si>
    <t>1,2 плоская</t>
  </si>
  <si>
    <t>0,10*10</t>
  </si>
  <si>
    <t>Черный, хаки, коричневый</t>
  </si>
  <si>
    <t>4 рулона в упаковке</t>
  </si>
  <si>
    <t>Б-10/30</t>
  </si>
  <si>
    <t>0,10*30</t>
  </si>
  <si>
    <t>Б-10/50</t>
  </si>
  <si>
    <t>0,10*50</t>
  </si>
  <si>
    <t>Б-15/10</t>
  </si>
  <si>
    <t>0,15*10</t>
  </si>
  <si>
    <t>Б-15/30</t>
  </si>
  <si>
    <t>0,15*30</t>
  </si>
  <si>
    <t>Б-15/50</t>
  </si>
  <si>
    <t>0,15*50</t>
  </si>
  <si>
    <t>Б-20/10</t>
  </si>
  <si>
    <t>0,20*10</t>
  </si>
  <si>
    <t>Б-20/30</t>
  </si>
  <si>
    <t>0,20*30</t>
  </si>
  <si>
    <t>Б-20/50</t>
  </si>
  <si>
    <t>0,20*50</t>
  </si>
  <si>
    <t>Бордюрная лента</t>
  </si>
  <si>
    <t>2 рулона в упаковке</t>
  </si>
  <si>
    <t>1  рулон в упаковке</t>
  </si>
  <si>
    <t>Б-20/8</t>
  </si>
  <si>
    <t>0,20*8</t>
  </si>
  <si>
    <t>Б-30/10</t>
  </si>
  <si>
    <t>Б-30/30</t>
  </si>
  <si>
    <t>Б-30/50</t>
  </si>
  <si>
    <t>Б-50/10</t>
  </si>
  <si>
    <t>0,30*10</t>
  </si>
  <si>
    <t>0,30*30</t>
  </si>
  <si>
    <t>0,30*50</t>
  </si>
  <si>
    <t>0,50*10</t>
  </si>
  <si>
    <t>Лента бордюрная с кромкой</t>
  </si>
  <si>
    <t>Размер, мм</t>
  </si>
  <si>
    <t>Х 4-200</t>
  </si>
  <si>
    <t>Хомут пластиковый</t>
  </si>
  <si>
    <t>4*200</t>
  </si>
  <si>
    <t>Х 8-400</t>
  </si>
  <si>
    <t>8*400</t>
  </si>
  <si>
    <t>К-295</t>
  </si>
  <si>
    <t>Колышек садовый пластик.</t>
  </si>
  <si>
    <t>Коричневый, хаки, черный</t>
  </si>
  <si>
    <t>6 шт./уп.</t>
  </si>
  <si>
    <t>Крепления</t>
  </si>
  <si>
    <t>К-150/3/10</t>
  </si>
  <si>
    <t>Скоба U-образная метал.</t>
  </si>
  <si>
    <t>ø 3 мм</t>
  </si>
  <si>
    <t>10 шт./уп.</t>
  </si>
  <si>
    <t>К-150/4/10</t>
  </si>
  <si>
    <t>Скоба П-образная метал.</t>
  </si>
  <si>
    <t>ø 4 мм</t>
  </si>
  <si>
    <t>5 шт./короб.</t>
  </si>
  <si>
    <t>К-295/6</t>
  </si>
  <si>
    <t>Бордюр для грядок  (сшит в кольцо)</t>
  </si>
  <si>
    <t>Розница</t>
  </si>
  <si>
    <t>тел. (846) 99-003-88, 99-007-99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</si>
</sst>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;[Red]#,##0"/>
    <numFmt numFmtId="167" formatCode="#,##0.00&quot;р.&quot;"/>
    <numFmt numFmtId="168" formatCode="#,##0&quot;р.&quot;"/>
    <numFmt numFmtId="169" formatCode="0.00;[Red]0.00"/>
    <numFmt numFmtId="170" formatCode="0;[Red]0"/>
    <numFmt numFmtId="171" formatCode="0.000000"/>
    <numFmt numFmtId="172" formatCode="0.0%"/>
    <numFmt numFmtId="173" formatCode="_-* #,##0\ &quot;р.&quot;_-;\-* #,##0\ &quot;р.&quot;_-;_-* &quot;-&quot;\ &quot;р.&quot;_-;_-@_-"/>
    <numFmt numFmtId="174" formatCode="[$-FC19]d\ mmmm\ yyyy\ &quot;г.&quot;"/>
    <numFmt numFmtId="175" formatCode="#,##0.0"/>
    <numFmt numFmtId="176" formatCode="0.0000"/>
  </numFmts>
  <fonts count="30">
    <font>
      <sz val="10"/>
      <name val="Arial Cyr"/>
      <family val="0"/>
    </font>
    <font>
      <sz val="11"/>
      <color indexed="8"/>
      <name val="Verdana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u val="single"/>
      <sz val="11"/>
      <name val="Arial"/>
      <family val="2"/>
    </font>
    <font>
      <sz val="11"/>
      <color indexed="9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b/>
      <sz val="15"/>
      <color indexed="63"/>
      <name val="Verdana"/>
      <family val="2"/>
    </font>
    <font>
      <b/>
      <sz val="13"/>
      <color indexed="63"/>
      <name val="Verdan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b/>
      <sz val="18"/>
      <color indexed="63"/>
      <name val="Verdana"/>
      <family val="2"/>
    </font>
    <font>
      <sz val="11"/>
      <color indexed="60"/>
      <name val="Verdana"/>
      <family val="2"/>
    </font>
    <font>
      <sz val="11"/>
      <color indexed="20"/>
      <name val="Verdana"/>
      <family val="2"/>
    </font>
    <font>
      <i/>
      <sz val="11"/>
      <color indexed="23"/>
      <name val="Verdana"/>
      <family val="2"/>
    </font>
    <font>
      <sz val="11"/>
      <color indexed="52"/>
      <name val="Verdana"/>
      <family val="2"/>
    </font>
    <font>
      <sz val="11"/>
      <color indexed="10"/>
      <name val="Verdana"/>
      <family val="2"/>
    </font>
    <font>
      <sz val="11"/>
      <color indexed="17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2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medium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/>
    </border>
    <border>
      <left/>
      <right style="thin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thin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2" borderId="1" applyNumberFormat="0" applyAlignment="0" applyProtection="0"/>
    <xf numFmtId="0" fontId="17" fillId="6" borderId="2" applyNumberFormat="0" applyAlignment="0" applyProtection="0"/>
    <xf numFmtId="0" fontId="18" fillId="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5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5" borderId="10" xfId="0" applyFont="1" applyFill="1" applyBorder="1" applyAlignment="1">
      <alignment horizontal="center" wrapText="1"/>
    </xf>
    <xf numFmtId="0" fontId="10" fillId="16" borderId="0" xfId="0" applyFont="1" applyFill="1" applyBorder="1" applyAlignment="1">
      <alignment horizontal="left" wrapText="1"/>
    </xf>
    <xf numFmtId="0" fontId="11" fillId="16" borderId="0" xfId="0" applyFont="1" applyFill="1" applyBorder="1" applyAlignment="1">
      <alignment horizontal="left" wrapText="1"/>
    </xf>
    <xf numFmtId="0" fontId="10" fillId="16" borderId="0" xfId="0" applyFont="1" applyFill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8" fillId="5" borderId="14" xfId="0" applyFont="1" applyFill="1" applyBorder="1" applyAlignment="1">
      <alignment horizontal="left" wrapText="1"/>
    </xf>
    <xf numFmtId="0" fontId="8" fillId="5" borderId="15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 wrapText="1"/>
    </xf>
    <xf numFmtId="1" fontId="8" fillId="5" borderId="17" xfId="0" applyNumberFormat="1" applyFont="1" applyFill="1" applyBorder="1" applyAlignment="1">
      <alignment horizontal="center" wrapText="1"/>
    </xf>
    <xf numFmtId="2" fontId="8" fillId="5" borderId="18" xfId="0" applyNumberFormat="1" applyFont="1" applyFill="1" applyBorder="1" applyAlignment="1">
      <alignment horizontal="center" wrapText="1"/>
    </xf>
    <xf numFmtId="0" fontId="8" fillId="5" borderId="15" xfId="0" applyFont="1" applyFill="1" applyBorder="1" applyAlignment="1">
      <alignment horizontal="left" wrapText="1"/>
    </xf>
    <xf numFmtId="0" fontId="8" fillId="5" borderId="17" xfId="0" applyFont="1" applyFill="1" applyBorder="1" applyAlignment="1">
      <alignment horizontal="left" wrapText="1"/>
    </xf>
    <xf numFmtId="0" fontId="7" fillId="5" borderId="16" xfId="0" applyFont="1" applyFill="1" applyBorder="1" applyAlignment="1">
      <alignment horizontal="center" wrapText="1"/>
    </xf>
    <xf numFmtId="0" fontId="11" fillId="5" borderId="19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4" fillId="0" borderId="0" xfId="0" applyFont="1" applyAlignment="1">
      <alignment/>
    </xf>
    <xf numFmtId="2" fontId="12" fillId="0" borderId="23" xfId="0" applyNumberFormat="1" applyFont="1" applyFill="1" applyBorder="1" applyAlignment="1">
      <alignment horizontal="center" wrapText="1"/>
    </xf>
    <xf numFmtId="2" fontId="12" fillId="0" borderId="24" xfId="0" applyNumberFormat="1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26" xfId="0" applyFont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12" fillId="0" borderId="1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14" fillId="0" borderId="0" xfId="42" applyFont="1" applyAlignment="1" applyProtection="1">
      <alignment horizontal="left"/>
      <protection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5" borderId="17" xfId="0" applyFont="1" applyFill="1" applyBorder="1" applyAlignment="1">
      <alignment/>
    </xf>
    <xf numFmtId="0" fontId="10" fillId="0" borderId="0" xfId="0" applyFont="1" applyAlignment="1">
      <alignment wrapText="1"/>
    </xf>
    <xf numFmtId="0" fontId="12" fillId="0" borderId="28" xfId="0" applyFont="1" applyBorder="1" applyAlignment="1">
      <alignment horizontal="center" wrapText="1"/>
    </xf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8" fillId="5" borderId="33" xfId="0" applyFont="1" applyFill="1" applyBorder="1" applyAlignment="1">
      <alignment horizontal="center" wrapText="1"/>
    </xf>
    <xf numFmtId="2" fontId="12" fillId="0" borderId="18" xfId="0" applyNumberFormat="1" applyFont="1" applyFill="1" applyBorder="1" applyAlignment="1">
      <alignment horizontal="center" wrapText="1"/>
    </xf>
    <xf numFmtId="0" fontId="7" fillId="5" borderId="34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25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 wrapText="1"/>
    </xf>
    <xf numFmtId="0" fontId="12" fillId="0" borderId="36" xfId="0" applyFont="1" applyFill="1" applyBorder="1" applyAlignment="1">
      <alignment horizontal="center" wrapText="1"/>
    </xf>
    <xf numFmtId="2" fontId="12" fillId="0" borderId="37" xfId="0" applyNumberFormat="1" applyFont="1" applyFill="1" applyBorder="1" applyAlignment="1">
      <alignment horizontal="center" wrapText="1"/>
    </xf>
    <xf numFmtId="1" fontId="9" fillId="0" borderId="32" xfId="0" applyNumberFormat="1" applyFont="1" applyBorder="1" applyAlignment="1">
      <alignment horizontal="center" wrapText="1"/>
    </xf>
    <xf numFmtId="1" fontId="9" fillId="0" borderId="30" xfId="0" applyNumberFormat="1" applyFont="1" applyBorder="1" applyAlignment="1">
      <alignment horizontal="center" wrapText="1"/>
    </xf>
    <xf numFmtId="1" fontId="9" fillId="0" borderId="31" xfId="0" applyNumberFormat="1" applyFont="1" applyBorder="1" applyAlignment="1">
      <alignment horizontal="center" wrapText="1"/>
    </xf>
    <xf numFmtId="1" fontId="9" fillId="0" borderId="29" xfId="0" applyNumberFormat="1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38" xfId="0" applyFont="1" applyBorder="1" applyAlignment="1">
      <alignment horizontal="left" wrapText="1"/>
    </xf>
    <xf numFmtId="0" fontId="9" fillId="0" borderId="39" xfId="0" applyFont="1" applyBorder="1" applyAlignment="1">
      <alignment horizontal="left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4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0" fontId="9" fillId="0" borderId="26" xfId="0" applyFont="1" applyBorder="1" applyAlignment="1">
      <alignment horizontal="left" wrapText="1"/>
    </xf>
    <xf numFmtId="0" fontId="9" fillId="0" borderId="42" xfId="0" applyFont="1" applyBorder="1" applyAlignment="1">
      <alignment horizontal="left" wrapText="1"/>
    </xf>
    <xf numFmtId="1" fontId="9" fillId="0" borderId="43" xfId="0" applyNumberFormat="1" applyFont="1" applyBorder="1" applyAlignment="1">
      <alignment horizontal="center" wrapText="1"/>
    </xf>
    <xf numFmtId="0" fontId="12" fillId="0" borderId="44" xfId="0" applyFont="1" applyBorder="1" applyAlignment="1">
      <alignment horizontal="center" wrapText="1"/>
    </xf>
    <xf numFmtId="2" fontId="12" fillId="0" borderId="45" xfId="0" applyNumberFormat="1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left" wrapText="1"/>
    </xf>
    <xf numFmtId="0" fontId="12" fillId="0" borderId="26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left" wrapText="1"/>
    </xf>
    <xf numFmtId="0" fontId="12" fillId="0" borderId="24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11" fillId="5" borderId="3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2" fontId="12" fillId="0" borderId="0" xfId="0" applyNumberFormat="1" applyFont="1" applyBorder="1" applyAlignment="1">
      <alignment horizontal="left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</xdr:row>
      <xdr:rowOff>38100</xdr:rowOff>
    </xdr:from>
    <xdr:to>
      <xdr:col>1</xdr:col>
      <xdr:colOff>1419225</xdr:colOff>
      <xdr:row>4</xdr:row>
      <xdr:rowOff>295275</xdr:rowOff>
    </xdr:to>
    <xdr:pic>
      <xdr:nvPicPr>
        <xdr:cNvPr id="1" name="Рисунок 7" descr="шаблон_мал.jpg"/>
        <xdr:cNvPicPr preferRelativeResize="1">
          <a:picLocks noChangeAspect="1"/>
        </xdr:cNvPicPr>
      </xdr:nvPicPr>
      <xdr:blipFill>
        <a:blip r:embed="rId1"/>
        <a:srcRect l="294" t="4287" r="63868" b="-5056"/>
        <a:stretch>
          <a:fillRect/>
        </a:stretch>
      </xdr:blipFill>
      <xdr:spPr>
        <a:xfrm>
          <a:off x="371475" y="219075"/>
          <a:ext cx="3038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1000125</xdr:colOff>
      <xdr:row>0</xdr:row>
      <xdr:rowOff>76200</xdr:rowOff>
    </xdr:from>
    <xdr:to>
      <xdr:col>8</xdr:col>
      <xdr:colOff>333375</xdr:colOff>
      <xdr:row>5</xdr:row>
      <xdr:rowOff>104775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35025" y="76200"/>
          <a:ext cx="34766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Аспект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41"/>
  <sheetViews>
    <sheetView tabSelected="1" zoomScale="50" zoomScaleNormal="50" zoomScalePageLayoutView="50" workbookViewId="0" topLeftCell="A1">
      <pane xSplit="1" topLeftCell="B1" activePane="topRight" state="frozen"/>
      <selection pane="topLeft" activeCell="A88" sqref="A88"/>
      <selection pane="topRight" activeCell="A6" sqref="A6:I6"/>
    </sheetView>
  </sheetViews>
  <sheetFormatPr defaultColWidth="9.00390625" defaultRowHeight="12.75"/>
  <cols>
    <col min="1" max="1" width="26.125" style="20" customWidth="1"/>
    <col min="2" max="2" width="63.875" style="20" customWidth="1"/>
    <col min="3" max="3" width="19.875" style="20" customWidth="1"/>
    <col min="4" max="4" width="18.875" style="20" customWidth="1"/>
    <col min="5" max="5" width="35.75390625" style="45" customWidth="1"/>
    <col min="6" max="6" width="36.00390625" style="20" customWidth="1"/>
    <col min="7" max="7" width="15.125" style="20" customWidth="1"/>
    <col min="8" max="8" width="3.25390625" style="20" customWidth="1"/>
    <col min="9" max="9" width="18.00390625" style="20" customWidth="1"/>
    <col min="10" max="10" width="11.625" style="20" customWidth="1"/>
    <col min="11" max="16" width="9.125" style="20" hidden="1" customWidth="1"/>
    <col min="17" max="18" width="9.125" style="20" customWidth="1"/>
    <col min="19" max="23" width="0" style="20" hidden="1" customWidth="1"/>
    <col min="24" max="16384" width="9.125" style="20" customWidth="1"/>
  </cols>
  <sheetData>
    <row r="1" spans="1:10" ht="14.25">
      <c r="A1" s="41"/>
      <c r="C1" s="90" t="s">
        <v>68</v>
      </c>
      <c r="D1" s="91"/>
      <c r="E1" s="91"/>
      <c r="F1" s="42"/>
      <c r="G1" s="42"/>
      <c r="H1" s="42"/>
      <c r="I1" s="42"/>
      <c r="J1" s="43"/>
    </row>
    <row r="2" spans="1:10" ht="14.25">
      <c r="A2" s="41"/>
      <c r="C2" s="91"/>
      <c r="D2" s="91"/>
      <c r="E2" s="91"/>
      <c r="F2" s="44"/>
      <c r="G2" s="44"/>
      <c r="H2" s="44"/>
      <c r="I2" s="44"/>
      <c r="J2" s="43"/>
    </row>
    <row r="3" spans="1:10" ht="12.75">
      <c r="A3" s="41"/>
      <c r="C3" s="91"/>
      <c r="D3" s="91"/>
      <c r="E3" s="91"/>
      <c r="J3" s="43"/>
    </row>
    <row r="4" spans="1:10" ht="15" customHeight="1">
      <c r="A4" s="41"/>
      <c r="B4" s="41"/>
      <c r="C4" s="91"/>
      <c r="D4" s="91"/>
      <c r="E4" s="91"/>
      <c r="F4" s="41"/>
      <c r="G4" s="41"/>
      <c r="H4" s="41"/>
      <c r="I4" s="41"/>
      <c r="J4" s="43"/>
    </row>
    <row r="5" spans="1:10" ht="28.5" customHeight="1">
      <c r="A5" s="42"/>
      <c r="B5" s="41"/>
      <c r="C5" s="91"/>
      <c r="D5" s="91"/>
      <c r="E5" s="91"/>
      <c r="F5" s="41"/>
      <c r="G5" s="41"/>
      <c r="H5" s="41"/>
      <c r="I5" s="41"/>
      <c r="J5" s="43"/>
    </row>
    <row r="6" spans="1:9" s="48" customFormat="1" ht="34.5" thickBot="1">
      <c r="A6" s="89" t="s">
        <v>32</v>
      </c>
      <c r="B6" s="89"/>
      <c r="C6" s="89"/>
      <c r="D6" s="89"/>
      <c r="E6" s="89"/>
      <c r="F6" s="89"/>
      <c r="G6" s="89"/>
      <c r="H6" s="89"/>
      <c r="I6" s="89"/>
    </row>
    <row r="7" spans="7:9" s="48" customFormat="1" ht="18.75" customHeight="1" thickBot="1">
      <c r="G7" s="85" t="s">
        <v>67</v>
      </c>
      <c r="H7" s="86"/>
      <c r="I7" s="87"/>
    </row>
    <row r="8" spans="1:9" s="48" customFormat="1" ht="32.25" thickBot="1">
      <c r="A8" s="8"/>
      <c r="B8" s="16"/>
      <c r="C8" s="1" t="s">
        <v>8</v>
      </c>
      <c r="D8" s="9" t="s">
        <v>2</v>
      </c>
      <c r="E8" s="10" t="s">
        <v>5</v>
      </c>
      <c r="F8" s="54" t="s">
        <v>4</v>
      </c>
      <c r="G8" s="11" t="s">
        <v>0</v>
      </c>
      <c r="H8" s="11" t="s">
        <v>1</v>
      </c>
      <c r="I8" s="12" t="s">
        <v>9</v>
      </c>
    </row>
    <row r="9" spans="1:9" s="48" customFormat="1" ht="40.5">
      <c r="A9" s="27" t="s">
        <v>10</v>
      </c>
      <c r="B9" s="24" t="s">
        <v>11</v>
      </c>
      <c r="C9" s="17" t="s">
        <v>12</v>
      </c>
      <c r="D9" s="5" t="s">
        <v>13</v>
      </c>
      <c r="E9" s="17" t="s">
        <v>14</v>
      </c>
      <c r="F9" s="51" t="s">
        <v>15</v>
      </c>
      <c r="G9" s="76">
        <f>161*1.12*1.05*1.165</f>
        <v>220.57644000000005</v>
      </c>
      <c r="H9" s="77" t="s">
        <v>1</v>
      </c>
      <c r="I9" s="78">
        <f>G9/10</f>
        <v>22.057644000000003</v>
      </c>
    </row>
    <row r="10" spans="1:9" s="48" customFormat="1" ht="40.5">
      <c r="A10" s="29" t="s">
        <v>10</v>
      </c>
      <c r="B10" s="26" t="s">
        <v>45</v>
      </c>
      <c r="C10" s="19" t="s">
        <v>12</v>
      </c>
      <c r="D10" s="7" t="s">
        <v>13</v>
      </c>
      <c r="E10" s="19" t="s">
        <v>14</v>
      </c>
      <c r="F10" s="49" t="s">
        <v>15</v>
      </c>
      <c r="G10" s="66">
        <f>271*1.12*1.05*1.165</f>
        <v>371.28084000000007</v>
      </c>
      <c r="H10" s="6" t="s">
        <v>1</v>
      </c>
      <c r="I10" s="21">
        <f>G10/10</f>
        <v>37.12808400000001</v>
      </c>
    </row>
    <row r="11" spans="1:9" s="48" customFormat="1" ht="40.5">
      <c r="A11" s="28" t="s">
        <v>16</v>
      </c>
      <c r="B11" s="25" t="s">
        <v>11</v>
      </c>
      <c r="C11" s="18" t="s">
        <v>12</v>
      </c>
      <c r="D11" s="6" t="s">
        <v>17</v>
      </c>
      <c r="E11" s="18" t="s">
        <v>14</v>
      </c>
      <c r="F11" s="50" t="s">
        <v>33</v>
      </c>
      <c r="G11" s="66">
        <f>475*1.12*1.05*1.165</f>
        <v>650.769</v>
      </c>
      <c r="H11" s="6" t="s">
        <v>1</v>
      </c>
      <c r="I11" s="21">
        <f>G11/30</f>
        <v>21.6923</v>
      </c>
    </row>
    <row r="12" spans="1:9" s="48" customFormat="1" ht="40.5">
      <c r="A12" s="28" t="s">
        <v>16</v>
      </c>
      <c r="B12" s="26" t="s">
        <v>45</v>
      </c>
      <c r="C12" s="18" t="s">
        <v>12</v>
      </c>
      <c r="D12" s="6" t="s">
        <v>17</v>
      </c>
      <c r="E12" s="18" t="s">
        <v>14</v>
      </c>
      <c r="F12" s="50" t="s">
        <v>33</v>
      </c>
      <c r="G12" s="66">
        <f>815*1.12*1.05*1.165</f>
        <v>1116.5826000000002</v>
      </c>
      <c r="H12" s="6" t="s">
        <v>1</v>
      </c>
      <c r="I12" s="21">
        <f>G12/30</f>
        <v>37.21942000000001</v>
      </c>
    </row>
    <row r="13" spans="1:9" s="48" customFormat="1" ht="40.5">
      <c r="A13" s="28" t="s">
        <v>18</v>
      </c>
      <c r="B13" s="25" t="s">
        <v>11</v>
      </c>
      <c r="C13" s="18" t="s">
        <v>12</v>
      </c>
      <c r="D13" s="6" t="s">
        <v>19</v>
      </c>
      <c r="E13" s="18" t="s">
        <v>14</v>
      </c>
      <c r="F13" s="50" t="s">
        <v>33</v>
      </c>
      <c r="G13" s="66">
        <f>786*1.12*1.05*1.165</f>
        <v>1076.8514400000001</v>
      </c>
      <c r="H13" s="6" t="s">
        <v>1</v>
      </c>
      <c r="I13" s="21">
        <f>G13/50</f>
        <v>21.5370288</v>
      </c>
    </row>
    <row r="14" spans="1:9" s="48" customFormat="1" ht="41.25" thickBot="1">
      <c r="A14" s="30" t="s">
        <v>18</v>
      </c>
      <c r="B14" s="26" t="s">
        <v>45</v>
      </c>
      <c r="C14" s="23" t="s">
        <v>12</v>
      </c>
      <c r="D14" s="31" t="s">
        <v>19</v>
      </c>
      <c r="E14" s="23" t="s">
        <v>14</v>
      </c>
      <c r="F14" s="52" t="s">
        <v>33</v>
      </c>
      <c r="G14" s="65">
        <f>1357*1.12*1.05*1.165</f>
        <v>1859.1442800000002</v>
      </c>
      <c r="H14" s="31" t="s">
        <v>1</v>
      </c>
      <c r="I14" s="62">
        <f>G14/50</f>
        <v>37.182885600000006</v>
      </c>
    </row>
    <row r="15" spans="1:9" s="45" customFormat="1" ht="40.5">
      <c r="A15" s="27" t="s">
        <v>20</v>
      </c>
      <c r="B15" s="24" t="s">
        <v>11</v>
      </c>
      <c r="C15" s="17" t="s">
        <v>12</v>
      </c>
      <c r="D15" s="5" t="s">
        <v>21</v>
      </c>
      <c r="E15" s="17" t="s">
        <v>14</v>
      </c>
      <c r="F15" s="49" t="s">
        <v>33</v>
      </c>
      <c r="G15" s="76">
        <f>241*1.12*1.05*1.165</f>
        <v>330.17964000000006</v>
      </c>
      <c r="H15" s="77" t="s">
        <v>1</v>
      </c>
      <c r="I15" s="78">
        <f>G15/10</f>
        <v>33.017964000000006</v>
      </c>
    </row>
    <row r="16" spans="1:9" s="45" customFormat="1" ht="40.5">
      <c r="A16" s="29" t="s">
        <v>20</v>
      </c>
      <c r="B16" s="26" t="s">
        <v>45</v>
      </c>
      <c r="C16" s="19" t="s">
        <v>12</v>
      </c>
      <c r="D16" s="7" t="s">
        <v>21</v>
      </c>
      <c r="E16" s="19" t="s">
        <v>14</v>
      </c>
      <c r="F16" s="49" t="s">
        <v>33</v>
      </c>
      <c r="G16" s="66">
        <f>329*1.12*1.05*1.165</f>
        <v>450.7431600000001</v>
      </c>
      <c r="H16" s="6" t="s">
        <v>1</v>
      </c>
      <c r="I16" s="21">
        <f>G16/10</f>
        <v>45.07431600000001</v>
      </c>
    </row>
    <row r="17" spans="1:9" s="45" customFormat="1" ht="40.5">
      <c r="A17" s="28" t="s">
        <v>22</v>
      </c>
      <c r="B17" s="25" t="s">
        <v>11</v>
      </c>
      <c r="C17" s="18" t="s">
        <v>12</v>
      </c>
      <c r="D17" s="6" t="s">
        <v>23</v>
      </c>
      <c r="E17" s="18" t="s">
        <v>14</v>
      </c>
      <c r="F17" s="50" t="s">
        <v>34</v>
      </c>
      <c r="G17" s="66">
        <f>715*1.12*1.05*1.165</f>
        <v>979.5786000000002</v>
      </c>
      <c r="H17" s="6" t="s">
        <v>1</v>
      </c>
      <c r="I17" s="21">
        <f>G17/30</f>
        <v>32.652620000000006</v>
      </c>
    </row>
    <row r="18" spans="1:9" s="45" customFormat="1" ht="40.5">
      <c r="A18" s="28" t="s">
        <v>22</v>
      </c>
      <c r="B18" s="26" t="s">
        <v>45</v>
      </c>
      <c r="C18" s="18" t="s">
        <v>12</v>
      </c>
      <c r="D18" s="6" t="s">
        <v>23</v>
      </c>
      <c r="E18" s="18" t="s">
        <v>14</v>
      </c>
      <c r="F18" s="50" t="s">
        <v>34</v>
      </c>
      <c r="G18" s="66">
        <f>988*1.12*1.05*1.165</f>
        <v>1353.5995200000002</v>
      </c>
      <c r="H18" s="6" t="s">
        <v>1</v>
      </c>
      <c r="I18" s="21">
        <f>G18/30</f>
        <v>45.11998400000001</v>
      </c>
    </row>
    <row r="19" spans="1:9" s="45" customFormat="1" ht="40.5">
      <c r="A19" s="28" t="s">
        <v>24</v>
      </c>
      <c r="B19" s="25" t="s">
        <v>11</v>
      </c>
      <c r="C19" s="18" t="s">
        <v>12</v>
      </c>
      <c r="D19" s="6" t="s">
        <v>25</v>
      </c>
      <c r="E19" s="18" t="s">
        <v>14</v>
      </c>
      <c r="F19" s="50" t="s">
        <v>34</v>
      </c>
      <c r="G19" s="66">
        <f>1187*1.12*1.05*1.165</f>
        <v>1626.23748</v>
      </c>
      <c r="H19" s="6" t="s">
        <v>1</v>
      </c>
      <c r="I19" s="21">
        <f>G19/50</f>
        <v>32.5247496</v>
      </c>
    </row>
    <row r="20" spans="1:9" s="45" customFormat="1" ht="41.25" thickBot="1">
      <c r="A20" s="30" t="s">
        <v>24</v>
      </c>
      <c r="B20" s="75" t="s">
        <v>45</v>
      </c>
      <c r="C20" s="23" t="s">
        <v>12</v>
      </c>
      <c r="D20" s="31" t="s">
        <v>25</v>
      </c>
      <c r="E20" s="23" t="s">
        <v>14</v>
      </c>
      <c r="F20" s="58" t="s">
        <v>34</v>
      </c>
      <c r="G20" s="65">
        <f>1647*1.12*1.05*1.165</f>
        <v>2256.4558800000004</v>
      </c>
      <c r="H20" s="31" t="s">
        <v>1</v>
      </c>
      <c r="I20" s="62">
        <f>G20/50</f>
        <v>45.12911760000001</v>
      </c>
    </row>
    <row r="21" spans="1:9" s="45" customFormat="1" ht="40.5">
      <c r="A21" s="29" t="s">
        <v>26</v>
      </c>
      <c r="B21" s="26" t="s">
        <v>11</v>
      </c>
      <c r="C21" s="19" t="s">
        <v>12</v>
      </c>
      <c r="D21" s="7" t="s">
        <v>27</v>
      </c>
      <c r="E21" s="19" t="s">
        <v>14</v>
      </c>
      <c r="F21" s="51" t="s">
        <v>33</v>
      </c>
      <c r="G21" s="76">
        <f>318*1.12*1.05*1.165</f>
        <v>435.67272</v>
      </c>
      <c r="H21" s="77" t="s">
        <v>1</v>
      </c>
      <c r="I21" s="78">
        <f>G21/10</f>
        <v>43.567272</v>
      </c>
    </row>
    <row r="22" spans="1:9" s="45" customFormat="1" ht="40.5">
      <c r="A22" s="29" t="s">
        <v>26</v>
      </c>
      <c r="B22" s="26" t="s">
        <v>45</v>
      </c>
      <c r="C22" s="19" t="s">
        <v>12</v>
      </c>
      <c r="D22" s="7" t="s">
        <v>27</v>
      </c>
      <c r="E22" s="19" t="s">
        <v>14</v>
      </c>
      <c r="F22" s="49" t="s">
        <v>33</v>
      </c>
      <c r="G22" s="66">
        <f>393*1.12*1.05*1.165</f>
        <v>538.4257200000001</v>
      </c>
      <c r="H22" s="6" t="s">
        <v>1</v>
      </c>
      <c r="I22" s="21">
        <f>G22/10</f>
        <v>53.842572000000004</v>
      </c>
    </row>
    <row r="23" spans="1:9" s="45" customFormat="1" ht="40.5">
      <c r="A23" s="28" t="s">
        <v>28</v>
      </c>
      <c r="B23" s="25" t="s">
        <v>11</v>
      </c>
      <c r="C23" s="18" t="s">
        <v>12</v>
      </c>
      <c r="D23" s="6" t="s">
        <v>29</v>
      </c>
      <c r="E23" s="18" t="s">
        <v>14</v>
      </c>
      <c r="F23" s="50" t="s">
        <v>34</v>
      </c>
      <c r="G23" s="66">
        <f>944*1.12*1.05*1.165</f>
        <v>1293.3177600000004</v>
      </c>
      <c r="H23" s="6" t="s">
        <v>1</v>
      </c>
      <c r="I23" s="21">
        <f>G23/30</f>
        <v>43.11059200000001</v>
      </c>
    </row>
    <row r="24" spans="1:9" s="45" customFormat="1" ht="40.5">
      <c r="A24" s="28" t="s">
        <v>28</v>
      </c>
      <c r="B24" s="26" t="s">
        <v>45</v>
      </c>
      <c r="C24" s="18" t="s">
        <v>12</v>
      </c>
      <c r="D24" s="6" t="s">
        <v>29</v>
      </c>
      <c r="E24" s="18" t="s">
        <v>14</v>
      </c>
      <c r="F24" s="50" t="s">
        <v>34</v>
      </c>
      <c r="G24" s="66">
        <f>1181*1.12*1.05*1.165</f>
        <v>1618.0172400000001</v>
      </c>
      <c r="H24" s="6" t="s">
        <v>1</v>
      </c>
      <c r="I24" s="21">
        <f>G24/30</f>
        <v>53.933908</v>
      </c>
    </row>
    <row r="25" spans="1:9" s="45" customFormat="1" ht="40.5">
      <c r="A25" s="28" t="s">
        <v>30</v>
      </c>
      <c r="B25" s="25" t="s">
        <v>11</v>
      </c>
      <c r="C25" s="18" t="s">
        <v>12</v>
      </c>
      <c r="D25" s="6" t="s">
        <v>31</v>
      </c>
      <c r="E25" s="18" t="s">
        <v>14</v>
      </c>
      <c r="F25" s="50" t="s">
        <v>34</v>
      </c>
      <c r="G25" s="66">
        <f>1570*1.12*1.05*1.165</f>
        <v>2150.9628000000002</v>
      </c>
      <c r="H25" s="6" t="s">
        <v>1</v>
      </c>
      <c r="I25" s="21">
        <f>G25/50</f>
        <v>43.019256000000006</v>
      </c>
    </row>
    <row r="26" spans="1:9" s="45" customFormat="1" ht="41.25" thickBot="1">
      <c r="A26" s="30" t="s">
        <v>30</v>
      </c>
      <c r="B26" s="75" t="s">
        <v>45</v>
      </c>
      <c r="C26" s="23" t="s">
        <v>12</v>
      </c>
      <c r="D26" s="31" t="s">
        <v>31</v>
      </c>
      <c r="E26" s="23" t="s">
        <v>14</v>
      </c>
      <c r="F26" s="52" t="s">
        <v>34</v>
      </c>
      <c r="G26" s="65">
        <f>1969*1.12*1.05*1.165</f>
        <v>2697.6087600000005</v>
      </c>
      <c r="H26" s="31" t="s">
        <v>1</v>
      </c>
      <c r="I26" s="62">
        <f>G26/50</f>
        <v>53.95217520000001</v>
      </c>
    </row>
    <row r="27" spans="1:9" s="45" customFormat="1" ht="20.25">
      <c r="A27" s="29" t="s">
        <v>37</v>
      </c>
      <c r="B27" s="26" t="s">
        <v>11</v>
      </c>
      <c r="C27" s="19" t="s">
        <v>12</v>
      </c>
      <c r="D27" s="7" t="s">
        <v>41</v>
      </c>
      <c r="E27" s="19" t="s">
        <v>6</v>
      </c>
      <c r="F27" s="50" t="s">
        <v>34</v>
      </c>
      <c r="G27" s="76">
        <f>479*1.12*1.05*1.165</f>
        <v>656.2491600000001</v>
      </c>
      <c r="H27" s="77" t="s">
        <v>1</v>
      </c>
      <c r="I27" s="78">
        <f>G27/10</f>
        <v>65.62491600000001</v>
      </c>
    </row>
    <row r="28" spans="1:9" s="45" customFormat="1" ht="20.25">
      <c r="A28" s="28" t="s">
        <v>38</v>
      </c>
      <c r="B28" s="25" t="s">
        <v>11</v>
      </c>
      <c r="C28" s="18" t="s">
        <v>12</v>
      </c>
      <c r="D28" s="6" t="s">
        <v>42</v>
      </c>
      <c r="E28" s="19" t="s">
        <v>6</v>
      </c>
      <c r="F28" s="50" t="s">
        <v>34</v>
      </c>
      <c r="G28" s="66">
        <f>1427*1.12*1.05*1.165</f>
        <v>1955.0470800000003</v>
      </c>
      <c r="H28" s="6" t="s">
        <v>1</v>
      </c>
      <c r="I28" s="21">
        <f>G28/30</f>
        <v>65.16823600000001</v>
      </c>
    </row>
    <row r="29" spans="1:9" s="45" customFormat="1" ht="21" thickBot="1">
      <c r="A29" s="68" t="s">
        <v>39</v>
      </c>
      <c r="B29" s="69" t="s">
        <v>11</v>
      </c>
      <c r="C29" s="70" t="s">
        <v>12</v>
      </c>
      <c r="D29" s="71" t="s">
        <v>43</v>
      </c>
      <c r="E29" s="72" t="s">
        <v>6</v>
      </c>
      <c r="F29" s="73" t="s">
        <v>34</v>
      </c>
      <c r="G29" s="65">
        <f>2362*1.12*1.05*1.165</f>
        <v>3236.0344800000003</v>
      </c>
      <c r="H29" s="31" t="s">
        <v>1</v>
      </c>
      <c r="I29" s="62">
        <f>G29/50</f>
        <v>64.7206896</v>
      </c>
    </row>
    <row r="30" spans="1:9" s="45" customFormat="1" ht="21" thickBot="1">
      <c r="A30" s="38" t="s">
        <v>40</v>
      </c>
      <c r="B30" s="39" t="s">
        <v>11</v>
      </c>
      <c r="C30" s="67" t="s">
        <v>12</v>
      </c>
      <c r="D30" s="40" t="s">
        <v>44</v>
      </c>
      <c r="E30" s="67" t="s">
        <v>6</v>
      </c>
      <c r="F30" s="53" t="s">
        <v>34</v>
      </c>
      <c r="G30" s="63">
        <f>799*1.12*1.05*1.165</f>
        <v>1094.6619600000001</v>
      </c>
      <c r="H30" s="40" t="s">
        <v>1</v>
      </c>
      <c r="I30" s="55">
        <f>G30/10</f>
        <v>109.46619600000001</v>
      </c>
    </row>
    <row r="31" spans="1:9" s="45" customFormat="1" ht="21" thickBot="1">
      <c r="A31" s="30" t="s">
        <v>35</v>
      </c>
      <c r="B31" s="74" t="s">
        <v>66</v>
      </c>
      <c r="C31" s="23" t="s">
        <v>12</v>
      </c>
      <c r="D31" s="31" t="s">
        <v>36</v>
      </c>
      <c r="E31" s="23" t="s">
        <v>6</v>
      </c>
      <c r="F31" s="53" t="s">
        <v>33</v>
      </c>
      <c r="G31" s="63">
        <f>266*1.12*1.05*1.165</f>
        <v>364.43064000000004</v>
      </c>
      <c r="H31" s="40" t="s">
        <v>1</v>
      </c>
      <c r="I31" s="55">
        <f>G31/8</f>
        <v>45.553830000000005</v>
      </c>
    </row>
    <row r="33" spans="1:9" ht="30" customHeight="1">
      <c r="A33" s="88" t="s">
        <v>56</v>
      </c>
      <c r="B33" s="88"/>
      <c r="C33" s="88"/>
      <c r="D33" s="88"/>
      <c r="E33" s="88"/>
      <c r="F33" s="88"/>
      <c r="G33" s="88"/>
      <c r="H33" s="88"/>
      <c r="I33" s="88"/>
    </row>
    <row r="34" spans="1:9" ht="11.25" customHeight="1" thickBot="1">
      <c r="A34" s="2"/>
      <c r="B34" s="3"/>
      <c r="C34" s="4"/>
      <c r="D34" s="4"/>
      <c r="E34" s="4"/>
      <c r="F34" s="4"/>
      <c r="G34" s="4"/>
      <c r="H34" s="4"/>
      <c r="I34" s="4"/>
    </row>
    <row r="35" spans="1:10" ht="21.75" customHeight="1" thickBot="1">
      <c r="A35" s="13"/>
      <c r="B35" s="14"/>
      <c r="C35" s="47"/>
      <c r="D35" s="10" t="s">
        <v>46</v>
      </c>
      <c r="E35" s="10"/>
      <c r="F35" s="15"/>
      <c r="G35" s="56"/>
      <c r="H35" s="57"/>
      <c r="I35" s="57"/>
      <c r="J35" s="46"/>
    </row>
    <row r="36" spans="1:14" ht="41.25" customHeight="1">
      <c r="A36" s="37" t="s">
        <v>47</v>
      </c>
      <c r="B36" s="26" t="s">
        <v>48</v>
      </c>
      <c r="C36" s="32"/>
      <c r="D36" s="35" t="s">
        <v>49</v>
      </c>
      <c r="E36" s="32" t="s">
        <v>6</v>
      </c>
      <c r="F36" s="35" t="s">
        <v>3</v>
      </c>
      <c r="G36" s="66">
        <f>K36*1.12*1.05*1.1</f>
        <v>68.56080000000001</v>
      </c>
      <c r="H36" s="6" t="s">
        <v>1</v>
      </c>
      <c r="I36" s="21">
        <f>G36/100</f>
        <v>0.6856080000000001</v>
      </c>
      <c r="J36" s="46"/>
      <c r="K36" s="20">
        <v>53</v>
      </c>
      <c r="L36" s="20">
        <v>51</v>
      </c>
      <c r="M36" s="20">
        <v>49</v>
      </c>
      <c r="N36" s="20">
        <v>47</v>
      </c>
    </row>
    <row r="37" spans="1:14" ht="41.25" customHeight="1" thickBot="1">
      <c r="A37" s="79" t="s">
        <v>50</v>
      </c>
      <c r="B37" s="74" t="s">
        <v>48</v>
      </c>
      <c r="C37" s="59"/>
      <c r="D37" s="80" t="s">
        <v>51</v>
      </c>
      <c r="E37" s="59" t="s">
        <v>6</v>
      </c>
      <c r="F37" s="80" t="s">
        <v>3</v>
      </c>
      <c r="G37" s="65">
        <f>K37*1.12*1.05*1.1</f>
        <v>375.14400000000006</v>
      </c>
      <c r="H37" s="31" t="s">
        <v>1</v>
      </c>
      <c r="I37" s="62">
        <f>G37/100</f>
        <v>3.7514400000000006</v>
      </c>
      <c r="J37" s="46"/>
      <c r="K37" s="20">
        <v>290</v>
      </c>
      <c r="L37" s="20">
        <v>280</v>
      </c>
      <c r="M37" s="20">
        <v>270</v>
      </c>
      <c r="N37" s="20">
        <v>261</v>
      </c>
    </row>
    <row r="38" spans="1:10" ht="41.25" customHeight="1">
      <c r="A38" s="33" t="s">
        <v>52</v>
      </c>
      <c r="B38" s="24" t="s">
        <v>53</v>
      </c>
      <c r="C38" s="34"/>
      <c r="D38" s="36">
        <v>295</v>
      </c>
      <c r="E38" s="34" t="s">
        <v>54</v>
      </c>
      <c r="F38" s="61" t="s">
        <v>64</v>
      </c>
      <c r="G38" s="64">
        <f>78*1.12*1.05*1.1</f>
        <v>100.90080000000003</v>
      </c>
      <c r="H38" s="5" t="s">
        <v>1</v>
      </c>
      <c r="I38" s="22">
        <f>G38/5</f>
        <v>20.180160000000008</v>
      </c>
      <c r="J38" s="46"/>
    </row>
    <row r="39" spans="1:10" ht="41.25" customHeight="1" thickBot="1">
      <c r="A39" s="79" t="s">
        <v>65</v>
      </c>
      <c r="B39" s="81" t="s">
        <v>53</v>
      </c>
      <c r="C39" s="59"/>
      <c r="D39" s="80">
        <v>295</v>
      </c>
      <c r="E39" s="59" t="s">
        <v>54</v>
      </c>
      <c r="F39" s="84" t="s">
        <v>55</v>
      </c>
      <c r="G39" s="65">
        <f>78*1.12*1.05*1.1</f>
        <v>100.90080000000003</v>
      </c>
      <c r="H39" s="31" t="s">
        <v>1</v>
      </c>
      <c r="I39" s="62">
        <f>G39/6</f>
        <v>16.816800000000004</v>
      </c>
      <c r="J39" s="46"/>
    </row>
    <row r="40" spans="1:10" ht="41.25" customHeight="1" thickBot="1">
      <c r="A40" s="33" t="s">
        <v>57</v>
      </c>
      <c r="B40" s="60" t="s">
        <v>58</v>
      </c>
      <c r="C40" s="34" t="s">
        <v>59</v>
      </c>
      <c r="D40" s="36">
        <v>150</v>
      </c>
      <c r="E40" s="34" t="s">
        <v>7</v>
      </c>
      <c r="F40" s="82" t="s">
        <v>60</v>
      </c>
      <c r="G40" s="63">
        <f>109.6*1.12*1.05*1.1</f>
        <v>141.77856000000003</v>
      </c>
      <c r="H40" s="40" t="s">
        <v>1</v>
      </c>
      <c r="I40" s="55">
        <f>G40/10</f>
        <v>14.177856000000002</v>
      </c>
      <c r="J40" s="46"/>
    </row>
    <row r="41" spans="1:10" ht="41.25" customHeight="1" thickBot="1">
      <c r="A41" s="79" t="s">
        <v>61</v>
      </c>
      <c r="B41" s="81" t="s">
        <v>62</v>
      </c>
      <c r="C41" s="59" t="s">
        <v>63</v>
      </c>
      <c r="D41" s="80">
        <v>150</v>
      </c>
      <c r="E41" s="59" t="s">
        <v>7</v>
      </c>
      <c r="F41" s="83" t="s">
        <v>60</v>
      </c>
      <c r="G41" s="63">
        <f>138*1.12*1.05*1.1</f>
        <v>178.51680000000002</v>
      </c>
      <c r="H41" s="40" t="s">
        <v>1</v>
      </c>
      <c r="I41" s="55">
        <f>G41/10</f>
        <v>17.85168</v>
      </c>
      <c r="J41" s="46"/>
    </row>
  </sheetData>
  <sheetProtection/>
  <mergeCells count="4">
    <mergeCell ref="A33:I33"/>
    <mergeCell ref="A6:I6"/>
    <mergeCell ref="C1:E5"/>
    <mergeCell ref="G7:I7"/>
  </mergeCells>
  <printOptions horizontalCentered="1"/>
  <pageMargins left="0.1968503937007874" right="0.1968503937007874" top="0.31496062992125984" bottom="0.31496062992125984" header="0.15748031496062992" footer="0.15748031496062992"/>
  <pageSetup fitToHeight="6" fitToWidth="1" horizontalDpi="600" verticalDpi="600" orientation="landscape" paperSize="9" scale="35" r:id="rId2"/>
  <headerFooter alignWithMargins="0">
    <oddHeader>&amp;LДействителен с 15.08.2012</oddHeader>
    <oddFooter>&amp;C&amp;F&amp;A&amp;R&amp;D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Slavros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Трудяга</dc:creator>
  <cp:keywords/>
  <dc:description/>
  <cp:lastModifiedBy>-</cp:lastModifiedBy>
  <cp:lastPrinted>2012-08-16T10:45:20Z</cp:lastPrinted>
  <dcterms:created xsi:type="dcterms:W3CDTF">2005-03-30T05:37:32Z</dcterms:created>
  <dcterms:modified xsi:type="dcterms:W3CDTF">2012-08-22T12:47:51Z</dcterms:modified>
  <cp:category/>
  <cp:version/>
  <cp:contentType/>
  <cp:contentStatus/>
</cp:coreProperties>
</file>