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35" windowHeight="11250" activeTab="6"/>
  </bookViews>
  <sheets>
    <sheet name="Тит.лист" sheetId="7" r:id="rId1"/>
    <sheet name="Прайс ст.20" sheetId="1" r:id="rId2"/>
    <sheet name="Ст. 09Г2С" sheetId="2" r:id="rId3"/>
    <sheet name="Ст. 12Х18Н10Т" sheetId="3" r:id="rId4"/>
    <sheet name="Ст. 10Х17Н13М2Т" sheetId="4" r:id="rId5"/>
    <sheet name="Ст. 13ХФА" sheetId="5" r:id="rId6"/>
    <sheet name="Ст. 15Х5М" sheetId="6" r:id="rId7"/>
  </sheets>
  <calcPr calcId="145621"/>
</workbook>
</file>

<file path=xl/calcChain.xml><?xml version="1.0" encoding="utf-8"?>
<calcChain xmlns="http://schemas.openxmlformats.org/spreadsheetml/2006/main">
  <c r="K18" i="3" l="1"/>
  <c r="K17" i="3"/>
  <c r="K16" i="3"/>
  <c r="J20" i="3"/>
  <c r="J19" i="3"/>
  <c r="J18" i="3"/>
  <c r="J17" i="3"/>
  <c r="J16" i="3"/>
  <c r="I24" i="3"/>
  <c r="I23" i="3"/>
  <c r="I22" i="3"/>
  <c r="I21" i="3"/>
  <c r="I20" i="3"/>
  <c r="I19" i="3"/>
  <c r="I18" i="3"/>
  <c r="I17" i="3"/>
  <c r="I16" i="3"/>
  <c r="H24" i="3"/>
  <c r="H23" i="3"/>
  <c r="H22" i="3"/>
  <c r="H21" i="3"/>
  <c r="H20" i="3"/>
  <c r="H19" i="3"/>
  <c r="H18" i="3"/>
  <c r="H17" i="3"/>
  <c r="H16" i="3"/>
  <c r="G24" i="3"/>
  <c r="G23" i="3"/>
  <c r="G22" i="3"/>
  <c r="G21" i="3"/>
  <c r="G20" i="3"/>
  <c r="G19" i="3"/>
  <c r="G18" i="3"/>
  <c r="G17" i="3"/>
  <c r="F24" i="3"/>
  <c r="F23" i="3"/>
  <c r="F22" i="3"/>
  <c r="F21" i="3"/>
  <c r="F20" i="3"/>
  <c r="F19" i="3"/>
  <c r="F18" i="3"/>
  <c r="F17" i="3"/>
  <c r="E25" i="3"/>
  <c r="E24" i="3"/>
  <c r="E23" i="3"/>
  <c r="E22" i="3"/>
  <c r="E21" i="3"/>
  <c r="E20" i="3"/>
  <c r="E19" i="3"/>
  <c r="E18" i="3"/>
  <c r="E17" i="3"/>
  <c r="D25" i="3"/>
  <c r="D24" i="3"/>
  <c r="D23" i="3"/>
  <c r="D22" i="3"/>
  <c r="D21" i="3"/>
  <c r="D20" i="3"/>
  <c r="D19" i="3"/>
  <c r="D18" i="3"/>
  <c r="D17" i="3"/>
  <c r="C25" i="3"/>
  <c r="C24" i="3"/>
  <c r="C23" i="3"/>
  <c r="C22" i="3"/>
  <c r="C21" i="3"/>
  <c r="C20" i="3"/>
  <c r="C19" i="3"/>
  <c r="C18" i="3"/>
  <c r="C17" i="3"/>
  <c r="B25" i="3"/>
  <c r="B24" i="3"/>
  <c r="B23" i="3"/>
  <c r="B22" i="3"/>
  <c r="B21" i="3"/>
  <c r="B20" i="3"/>
  <c r="B19" i="3"/>
  <c r="B18" i="3"/>
  <c r="B17" i="3"/>
  <c r="F14" i="3" l="1"/>
  <c r="D14" i="3"/>
  <c r="B14" i="3"/>
  <c r="F13" i="3"/>
  <c r="D13" i="3"/>
  <c r="B13" i="3"/>
  <c r="F12" i="3"/>
  <c r="D12" i="3"/>
  <c r="B12" i="3"/>
  <c r="F11" i="3"/>
  <c r="D11" i="3"/>
  <c r="B11" i="3"/>
  <c r="F10" i="3"/>
  <c r="D10" i="3"/>
  <c r="B10" i="3"/>
  <c r="F9" i="3"/>
  <c r="D9" i="3"/>
  <c r="B9" i="3"/>
  <c r="F8" i="3"/>
  <c r="D8" i="3"/>
  <c r="B8" i="3"/>
  <c r="F7" i="3"/>
  <c r="D7" i="3"/>
  <c r="B7" i="3"/>
  <c r="F6" i="3"/>
  <c r="D6" i="3"/>
  <c r="B6" i="3"/>
</calcChain>
</file>

<file path=xl/sharedStrings.xml><?xml version="1.0" encoding="utf-8"?>
<sst xmlns="http://schemas.openxmlformats.org/spreadsheetml/2006/main" count="410" uniqueCount="17">
  <si>
    <t>Ру</t>
  </si>
  <si>
    <t>Ду</t>
  </si>
  <si>
    <t>дог.</t>
  </si>
  <si>
    <t>---</t>
  </si>
  <si>
    <t>дог</t>
  </si>
  <si>
    <t xml:space="preserve"> </t>
  </si>
  <si>
    <t>ПРАЙС - ЛИСТ на 10.10.2012 г.</t>
  </si>
  <si>
    <t xml:space="preserve">                       </t>
  </si>
  <si>
    <t xml:space="preserve">                               </t>
  </si>
  <si>
    <t xml:space="preserve">Тел/факс: (3812) 52-06-39, 52-24-26, 8-913-627-62-46 </t>
  </si>
  <si>
    <t xml:space="preserve">                                      </t>
  </si>
  <si>
    <t xml:space="preserve">   e-mail: machinestandart@mail.ru,  npkk@yandex.ru       </t>
  </si>
  <si>
    <t>Цены указаны со ставкой НДС 0%</t>
  </si>
  <si>
    <t>ГОСТ</t>
  </si>
  <si>
    <t>12820-80</t>
  </si>
  <si>
    <t>12821-80</t>
  </si>
  <si>
    <t>Фланцы ГОСТ 12820-80,  ГОСТ 12821-80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</si>
</sst>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 vertical="center"/>
    </xf>
    <xf numFmtId="2" fontId="2" fillId="5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right" vertical="center"/>
    </xf>
    <xf numFmtId="0" fontId="0" fillId="6" borderId="8" xfId="0" applyFill="1" applyBorder="1"/>
    <xf numFmtId="0" fontId="0" fillId="6" borderId="0" xfId="0" applyFill="1" applyBorder="1"/>
    <xf numFmtId="0" fontId="0" fillId="6" borderId="9" xfId="0" applyFill="1" applyBorder="1"/>
    <xf numFmtId="0" fontId="8" fillId="6" borderId="0" xfId="0" applyFont="1" applyFill="1" applyBorder="1" applyAlignment="1"/>
    <xf numFmtId="0" fontId="4" fillId="6" borderId="8" xfId="0" applyFont="1" applyFill="1" applyBorder="1"/>
    <xf numFmtId="0" fontId="4" fillId="6" borderId="0" xfId="0" applyFont="1" applyFill="1" applyBorder="1"/>
    <xf numFmtId="0" fontId="5" fillId="6" borderId="8" xfId="0" applyFont="1" applyFill="1" applyBorder="1" applyAlignment="1"/>
    <xf numFmtId="14" fontId="5" fillId="6" borderId="0" xfId="0" applyNumberFormat="1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2" fontId="3" fillId="2" borderId="2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2" fontId="2" fillId="2" borderId="3" xfId="0" applyNumberFormat="1" applyFont="1" applyFill="1" applyBorder="1" applyAlignment="1">
      <alignment horizontal="right" vertical="center"/>
    </xf>
    <xf numFmtId="2" fontId="2" fillId="2" borderId="3" xfId="0" applyNumberFormat="1" applyFont="1" applyFill="1" applyBorder="1" applyAlignment="1">
      <alignment horizontal="center" vertical="center"/>
    </xf>
    <xf numFmtId="0" fontId="0" fillId="5" borderId="13" xfId="0" applyFill="1" applyBorder="1"/>
    <xf numFmtId="0" fontId="0" fillId="5" borderId="16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9" xfId="0" applyFill="1" applyBorder="1"/>
    <xf numFmtId="0" fontId="0" fillId="3" borderId="19" xfId="0" applyFill="1" applyBorder="1"/>
    <xf numFmtId="0" fontId="0" fillId="4" borderId="21" xfId="0" applyFill="1" applyBorder="1" applyAlignment="1">
      <alignment horizontal="center"/>
    </xf>
    <xf numFmtId="0" fontId="0" fillId="3" borderId="22" xfId="0" applyFill="1" applyBorder="1"/>
    <xf numFmtId="2" fontId="1" fillId="5" borderId="21" xfId="0" applyNumberFormat="1" applyFont="1" applyFill="1" applyBorder="1" applyAlignment="1">
      <alignment horizontal="right" vertical="center"/>
    </xf>
    <xf numFmtId="2" fontId="2" fillId="5" borderId="21" xfId="0" applyNumberFormat="1" applyFont="1" applyFill="1" applyBorder="1" applyAlignment="1">
      <alignment horizontal="center" vertical="center"/>
    </xf>
    <xf numFmtId="2" fontId="2" fillId="5" borderId="21" xfId="0" applyNumberFormat="1" applyFont="1" applyFill="1" applyBorder="1" applyAlignment="1">
      <alignment horizontal="right" vertical="center"/>
    </xf>
    <xf numFmtId="2" fontId="2" fillId="5" borderId="23" xfId="0" applyNumberFormat="1" applyFont="1" applyFill="1" applyBorder="1" applyAlignment="1">
      <alignment horizontal="center" vertical="center"/>
    </xf>
    <xf numFmtId="2" fontId="2" fillId="5" borderId="24" xfId="0" applyNumberFormat="1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right" vertical="center"/>
    </xf>
    <xf numFmtId="2" fontId="2" fillId="2" borderId="21" xfId="0" applyNumberFormat="1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right" vertical="center"/>
    </xf>
    <xf numFmtId="2" fontId="2" fillId="2" borderId="23" xfId="0" applyNumberFormat="1" applyFont="1" applyFill="1" applyBorder="1" applyAlignment="1">
      <alignment horizontal="center" vertical="center"/>
    </xf>
    <xf numFmtId="2" fontId="2" fillId="2" borderId="24" xfId="0" applyNumberFormat="1" applyFont="1" applyFill="1" applyBorder="1" applyAlignment="1">
      <alignment horizontal="center" vertical="center"/>
    </xf>
    <xf numFmtId="2" fontId="2" fillId="2" borderId="25" xfId="0" applyNumberFormat="1" applyFont="1" applyFill="1" applyBorder="1" applyAlignment="1">
      <alignment horizontal="right" vertical="center"/>
    </xf>
    <xf numFmtId="2" fontId="2" fillId="2" borderId="24" xfId="0" applyNumberFormat="1" applyFont="1" applyFill="1" applyBorder="1" applyAlignment="1">
      <alignment horizontal="right" vertical="center"/>
    </xf>
    <xf numFmtId="1" fontId="1" fillId="2" borderId="1" xfId="0" applyNumberFormat="1" applyFont="1" applyFill="1" applyBorder="1" applyAlignment="1" applyProtection="1">
      <alignment horizontal="center" vertical="center"/>
      <protection hidden="1"/>
    </xf>
    <xf numFmtId="1" fontId="1" fillId="2" borderId="21" xfId="0" applyNumberFormat="1" applyFont="1" applyFill="1" applyBorder="1" applyAlignment="1" applyProtection="1">
      <alignment horizontal="center" vertical="center"/>
      <protection hidden="1"/>
    </xf>
    <xf numFmtId="1" fontId="2" fillId="2" borderId="1" xfId="0" applyNumberFormat="1" applyFont="1" applyFill="1" applyBorder="1" applyAlignment="1" applyProtection="1">
      <alignment horizontal="center" vertical="center"/>
      <protection hidden="1"/>
    </xf>
    <xf numFmtId="1" fontId="2" fillId="2" borderId="21" xfId="0" applyNumberFormat="1" applyFont="1" applyFill="1" applyBorder="1" applyAlignment="1" applyProtection="1">
      <alignment horizontal="center" vertical="center"/>
      <protection hidden="1"/>
    </xf>
    <xf numFmtId="1" fontId="2" fillId="2" borderId="23" xfId="0" applyNumberFormat="1" applyFont="1" applyFill="1" applyBorder="1" applyAlignment="1" applyProtection="1">
      <alignment horizontal="center" vertical="center"/>
      <protection hidden="1"/>
    </xf>
    <xf numFmtId="1" fontId="2" fillId="2" borderId="24" xfId="0" applyNumberFormat="1" applyFont="1" applyFill="1" applyBorder="1" applyAlignment="1" applyProtection="1">
      <alignment horizontal="center" vertical="center"/>
      <protection hidden="1"/>
    </xf>
    <xf numFmtId="0" fontId="7" fillId="6" borderId="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6</xdr:row>
      <xdr:rowOff>104775</xdr:rowOff>
    </xdr:from>
    <xdr:to>
      <xdr:col>8</xdr:col>
      <xdr:colOff>438150</xdr:colOff>
      <xdr:row>16</xdr:row>
      <xdr:rowOff>171450</xdr:rowOff>
    </xdr:to>
    <xdr:pic>
      <xdr:nvPicPr>
        <xdr:cNvPr id="5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247775"/>
          <a:ext cx="521017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9F9F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N26" sqref="N26"/>
    </sheetView>
  </sheetViews>
  <sheetFormatPr defaultRowHeight="15" x14ac:dyDescent="0.25"/>
  <sheetData>
    <row r="1" spans="1:9" ht="23.25" x14ac:dyDescent="0.35">
      <c r="A1" s="52" t="s">
        <v>6</v>
      </c>
      <c r="B1" s="53"/>
      <c r="C1" s="53"/>
      <c r="D1" s="53"/>
      <c r="E1" s="53"/>
      <c r="F1" s="53"/>
      <c r="G1" s="53"/>
      <c r="H1" s="53"/>
      <c r="I1" s="54"/>
    </row>
    <row r="2" spans="1:9" x14ac:dyDescent="0.25">
      <c r="A2" s="10"/>
      <c r="B2" s="11"/>
      <c r="C2" s="11"/>
      <c r="D2" s="11"/>
      <c r="E2" s="11"/>
      <c r="F2" s="11"/>
      <c r="G2" s="11"/>
      <c r="H2" s="11"/>
      <c r="I2" s="12"/>
    </row>
    <row r="3" spans="1:9" ht="26.25" x14ac:dyDescent="0.4">
      <c r="A3" s="10"/>
      <c r="B3" s="13" t="s">
        <v>16</v>
      </c>
      <c r="C3" s="13"/>
      <c r="D3" s="13"/>
      <c r="E3" s="13"/>
      <c r="F3" s="13"/>
      <c r="G3" s="13"/>
      <c r="H3" s="13"/>
      <c r="I3" s="12"/>
    </row>
    <row r="4" spans="1:9" x14ac:dyDescent="0.25">
      <c r="A4" s="10"/>
      <c r="B4" s="11"/>
      <c r="C4" s="11"/>
      <c r="D4" s="11"/>
      <c r="E4" s="11"/>
      <c r="F4" s="11"/>
      <c r="G4" s="11"/>
      <c r="H4" s="11"/>
      <c r="I4" s="12"/>
    </row>
    <row r="5" spans="1:9" x14ac:dyDescent="0.25">
      <c r="A5" s="10"/>
      <c r="B5" s="11"/>
      <c r="C5" s="11"/>
      <c r="D5" s="11"/>
      <c r="E5" s="11"/>
      <c r="F5" s="11"/>
      <c r="G5" s="11"/>
      <c r="H5" s="11"/>
      <c r="I5" s="12"/>
    </row>
    <row r="6" spans="1:9" x14ac:dyDescent="0.25">
      <c r="A6" s="10"/>
      <c r="B6" s="11"/>
      <c r="C6" s="11"/>
      <c r="D6" s="11"/>
      <c r="E6" s="11"/>
      <c r="F6" s="11"/>
      <c r="G6" s="11"/>
      <c r="H6" s="11"/>
      <c r="I6" s="12"/>
    </row>
    <row r="7" spans="1:9" x14ac:dyDescent="0.25">
      <c r="A7" s="10"/>
      <c r="B7" s="11"/>
      <c r="C7" s="11"/>
      <c r="D7" s="11"/>
      <c r="E7" s="11"/>
      <c r="F7" s="11"/>
      <c r="G7" s="11"/>
      <c r="H7" s="11"/>
      <c r="I7" s="12"/>
    </row>
    <row r="8" spans="1:9" x14ac:dyDescent="0.25">
      <c r="A8" s="10"/>
      <c r="B8" s="11"/>
      <c r="C8" s="11"/>
      <c r="D8" s="11"/>
      <c r="E8" s="11"/>
      <c r="F8" s="11"/>
      <c r="G8" s="11"/>
      <c r="H8" s="11"/>
      <c r="I8" s="12"/>
    </row>
    <row r="9" spans="1:9" x14ac:dyDescent="0.25">
      <c r="A9" s="10"/>
      <c r="B9" s="11"/>
      <c r="C9" s="11"/>
      <c r="D9" s="11"/>
      <c r="E9" s="11"/>
      <c r="F9" s="11"/>
      <c r="G9" s="11"/>
      <c r="H9" s="11"/>
      <c r="I9" s="12"/>
    </row>
    <row r="10" spans="1:9" x14ac:dyDescent="0.25">
      <c r="A10" s="10"/>
      <c r="B10" s="11"/>
      <c r="C10" s="11"/>
      <c r="D10" s="11"/>
      <c r="E10" s="11"/>
      <c r="F10" s="11"/>
      <c r="G10" s="11"/>
      <c r="H10" s="11"/>
      <c r="I10" s="12"/>
    </row>
    <row r="11" spans="1:9" x14ac:dyDescent="0.25">
      <c r="A11" s="10"/>
      <c r="B11" s="11"/>
      <c r="C11" s="11"/>
      <c r="D11" s="11"/>
      <c r="E11" s="11"/>
      <c r="F11" s="11"/>
      <c r="G11" s="11"/>
      <c r="H11" s="11"/>
      <c r="I11" s="12"/>
    </row>
    <row r="12" spans="1:9" x14ac:dyDescent="0.25">
      <c r="A12" s="10"/>
      <c r="B12" s="11"/>
      <c r="C12" s="11"/>
      <c r="D12" s="11"/>
      <c r="E12" s="11"/>
      <c r="F12" s="11"/>
      <c r="G12" s="11"/>
      <c r="H12" s="11"/>
      <c r="I12" s="12"/>
    </row>
    <row r="13" spans="1:9" x14ac:dyDescent="0.25">
      <c r="A13" s="10"/>
      <c r="B13" s="11"/>
      <c r="C13" s="11"/>
      <c r="D13" s="11"/>
      <c r="E13" s="11"/>
      <c r="F13" s="11"/>
      <c r="G13" s="11"/>
      <c r="H13" s="11"/>
      <c r="I13" s="12"/>
    </row>
    <row r="14" spans="1:9" x14ac:dyDescent="0.25">
      <c r="A14" s="10"/>
      <c r="B14" s="11"/>
      <c r="C14" s="11"/>
      <c r="D14" s="11"/>
      <c r="E14" s="11"/>
      <c r="F14" s="11"/>
      <c r="G14" s="11"/>
      <c r="H14" s="11"/>
      <c r="I14" s="12"/>
    </row>
    <row r="15" spans="1:9" x14ac:dyDescent="0.25">
      <c r="A15" s="10"/>
      <c r="B15" s="11"/>
      <c r="C15" s="11"/>
      <c r="D15" s="11"/>
      <c r="E15" s="11"/>
      <c r="F15" s="11"/>
      <c r="G15" s="11"/>
      <c r="H15" s="11"/>
      <c r="I15" s="12"/>
    </row>
    <row r="16" spans="1:9" x14ac:dyDescent="0.25">
      <c r="A16" s="10"/>
      <c r="B16" s="11"/>
      <c r="C16" s="11"/>
      <c r="D16" s="11"/>
      <c r="E16" s="11"/>
      <c r="F16" s="11"/>
      <c r="G16" s="11"/>
      <c r="H16" s="11"/>
      <c r="I16" s="12"/>
    </row>
    <row r="17" spans="1:9" x14ac:dyDescent="0.25">
      <c r="A17" s="10"/>
      <c r="B17" s="11"/>
      <c r="C17" s="11"/>
      <c r="D17" s="11"/>
      <c r="E17" s="11"/>
      <c r="F17" s="11"/>
      <c r="G17" s="11"/>
      <c r="H17" s="11"/>
      <c r="I17" s="12"/>
    </row>
    <row r="18" spans="1:9" x14ac:dyDescent="0.25">
      <c r="A18" s="10"/>
      <c r="B18" s="11"/>
      <c r="C18" s="11"/>
      <c r="D18" s="11"/>
      <c r="E18" s="11"/>
      <c r="F18" s="11"/>
      <c r="G18" s="11"/>
      <c r="H18" s="11"/>
      <c r="I18" s="12"/>
    </row>
    <row r="19" spans="1:9" x14ac:dyDescent="0.25">
      <c r="A19" s="14"/>
      <c r="B19" s="15"/>
      <c r="C19" s="15"/>
      <c r="D19" s="15"/>
      <c r="E19" s="15"/>
      <c r="F19" s="15"/>
      <c r="G19" s="15"/>
      <c r="H19" s="15"/>
      <c r="I19" s="12"/>
    </row>
    <row r="20" spans="1:9" ht="18.75" x14ac:dyDescent="0.3">
      <c r="A20" s="16" t="s">
        <v>7</v>
      </c>
      <c r="B20" s="15"/>
      <c r="C20" s="15"/>
      <c r="D20" s="15"/>
      <c r="E20" s="17"/>
      <c r="F20" s="15"/>
      <c r="G20" s="15"/>
      <c r="H20" s="15"/>
      <c r="I20" s="12"/>
    </row>
    <row r="21" spans="1:9" ht="18.75" x14ac:dyDescent="0.3">
      <c r="A21" s="16" t="s">
        <v>8</v>
      </c>
      <c r="B21" s="15"/>
      <c r="C21" s="15"/>
      <c r="D21" s="15"/>
      <c r="E21" s="18" t="s">
        <v>9</v>
      </c>
      <c r="F21" s="15"/>
      <c r="G21" s="15"/>
      <c r="H21" s="15"/>
      <c r="I21" s="12"/>
    </row>
    <row r="22" spans="1:9" ht="18.75" x14ac:dyDescent="0.3">
      <c r="A22" s="16" t="s">
        <v>10</v>
      </c>
      <c r="B22" s="15"/>
      <c r="C22" s="15"/>
      <c r="D22" s="15"/>
      <c r="E22" s="18" t="s">
        <v>11</v>
      </c>
      <c r="F22" s="15"/>
      <c r="G22" s="15"/>
      <c r="H22" s="15"/>
      <c r="I22" s="12"/>
    </row>
    <row r="23" spans="1:9" x14ac:dyDescent="0.25">
      <c r="A23" s="10"/>
      <c r="B23" s="11"/>
      <c r="C23" s="11"/>
      <c r="D23" s="11"/>
      <c r="E23" s="11"/>
      <c r="F23" s="11"/>
      <c r="G23" s="11"/>
      <c r="H23" s="11"/>
      <c r="I23" s="12"/>
    </row>
    <row r="24" spans="1:9" x14ac:dyDescent="0.25">
      <c r="A24" s="10"/>
      <c r="B24" s="11"/>
      <c r="C24" s="11"/>
      <c r="D24" s="11"/>
      <c r="E24" s="11"/>
      <c r="F24" s="11"/>
      <c r="G24" s="11"/>
      <c r="H24" s="11"/>
      <c r="I24" s="12"/>
    </row>
    <row r="25" spans="1:9" x14ac:dyDescent="0.25">
      <c r="A25" s="10"/>
      <c r="B25" s="11"/>
      <c r="C25" s="11"/>
      <c r="D25" s="11"/>
      <c r="E25" s="11"/>
      <c r="F25" s="11"/>
      <c r="G25" s="11"/>
      <c r="H25" s="11"/>
      <c r="I25" s="12"/>
    </row>
    <row r="26" spans="1:9" x14ac:dyDescent="0.25">
      <c r="A26" s="10"/>
      <c r="B26" s="11"/>
      <c r="C26" s="11"/>
      <c r="D26" s="11"/>
      <c r="E26" s="11"/>
      <c r="F26" s="11"/>
      <c r="G26" s="11"/>
      <c r="H26" s="11"/>
      <c r="I26" s="12"/>
    </row>
    <row r="27" spans="1:9" x14ac:dyDescent="0.25">
      <c r="A27" s="10"/>
      <c r="B27" s="11"/>
      <c r="C27" s="11"/>
      <c r="D27" s="11"/>
      <c r="E27" s="11"/>
      <c r="F27" s="11"/>
      <c r="G27" s="11"/>
      <c r="H27" s="11"/>
      <c r="I27" s="12"/>
    </row>
    <row r="28" spans="1:9" ht="18.75" x14ac:dyDescent="0.3">
      <c r="A28" s="10"/>
      <c r="B28" s="11"/>
      <c r="C28" s="19"/>
      <c r="D28" s="19" t="s">
        <v>12</v>
      </c>
      <c r="E28" s="19"/>
      <c r="F28" s="11"/>
      <c r="G28" s="11"/>
      <c r="H28" s="11"/>
      <c r="I28" s="12"/>
    </row>
    <row r="29" spans="1:9" x14ac:dyDescent="0.25">
      <c r="A29" s="10"/>
      <c r="B29" s="11"/>
      <c r="C29" s="11"/>
      <c r="D29" s="11"/>
      <c r="E29" s="11"/>
      <c r="F29" s="11"/>
      <c r="G29" s="11"/>
      <c r="H29" s="11"/>
      <c r="I29" s="12"/>
    </row>
    <row r="30" spans="1:9" ht="15.75" thickBot="1" x14ac:dyDescent="0.3">
      <c r="A30" s="20"/>
      <c r="B30" s="21"/>
      <c r="C30" s="21"/>
      <c r="D30" s="21"/>
      <c r="E30" s="21"/>
      <c r="F30" s="21"/>
      <c r="G30" s="21"/>
      <c r="H30" s="21"/>
      <c r="I30" s="22"/>
    </row>
  </sheetData>
  <mergeCells count="1">
    <mergeCell ref="A1:I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N16" sqref="N16"/>
    </sheetView>
  </sheetViews>
  <sheetFormatPr defaultRowHeight="15" x14ac:dyDescent="0.25"/>
  <sheetData>
    <row r="1" spans="1:11" ht="26.25" x14ac:dyDescent="0.4">
      <c r="B1" s="13" t="s">
        <v>16</v>
      </c>
    </row>
    <row r="2" spans="1:11" ht="15.75" thickBot="1" x14ac:dyDescent="0.3"/>
    <row r="3" spans="1:11" x14ac:dyDescent="0.25">
      <c r="A3" s="27" t="s">
        <v>0</v>
      </c>
      <c r="B3" s="55">
        <v>10</v>
      </c>
      <c r="C3" s="56"/>
      <c r="D3" s="57">
        <v>16</v>
      </c>
      <c r="E3" s="57"/>
      <c r="F3" s="58">
        <v>25</v>
      </c>
      <c r="G3" s="56"/>
      <c r="H3" s="28">
        <v>40</v>
      </c>
      <c r="I3" s="28">
        <v>63</v>
      </c>
      <c r="J3" s="28">
        <v>100</v>
      </c>
      <c r="K3" s="29">
        <v>160</v>
      </c>
    </row>
    <row r="4" spans="1:11" x14ac:dyDescent="0.25">
      <c r="A4" s="30"/>
      <c r="B4" s="59" t="s">
        <v>13</v>
      </c>
      <c r="C4" s="60"/>
      <c r="D4" s="60"/>
      <c r="E4" s="60"/>
      <c r="F4" s="60"/>
      <c r="G4" s="60"/>
      <c r="H4" s="60"/>
      <c r="I4" s="60"/>
      <c r="J4" s="60"/>
      <c r="K4" s="61"/>
    </row>
    <row r="5" spans="1:11" x14ac:dyDescent="0.25">
      <c r="A5" s="31" t="s">
        <v>1</v>
      </c>
      <c r="B5" s="2" t="s">
        <v>14</v>
      </c>
      <c r="C5" s="1" t="s">
        <v>15</v>
      </c>
      <c r="D5" s="2" t="s">
        <v>14</v>
      </c>
      <c r="E5" s="1" t="s">
        <v>15</v>
      </c>
      <c r="F5" s="2" t="s">
        <v>14</v>
      </c>
      <c r="G5" s="1" t="s">
        <v>15</v>
      </c>
      <c r="H5" s="1" t="s">
        <v>15</v>
      </c>
      <c r="I5" s="1" t="s">
        <v>15</v>
      </c>
      <c r="J5" s="1" t="s">
        <v>15</v>
      </c>
      <c r="K5" s="32" t="s">
        <v>15</v>
      </c>
    </row>
    <row r="6" spans="1:11" x14ac:dyDescent="0.25">
      <c r="A6" s="31">
        <v>15</v>
      </c>
      <c r="B6" s="46">
        <v>146.70000000000002</v>
      </c>
      <c r="C6" s="46">
        <v>163</v>
      </c>
      <c r="D6" s="46">
        <v>146.70000000000002</v>
      </c>
      <c r="E6" s="46">
        <v>163</v>
      </c>
      <c r="F6" s="46">
        <v>146.70000000000002</v>
      </c>
      <c r="G6" s="46">
        <v>163</v>
      </c>
      <c r="H6" s="46">
        <v>163</v>
      </c>
      <c r="I6" s="46">
        <v>261</v>
      </c>
      <c r="J6" s="46">
        <v>261</v>
      </c>
      <c r="K6" s="47">
        <v>261</v>
      </c>
    </row>
    <row r="7" spans="1:11" x14ac:dyDescent="0.25">
      <c r="A7" s="31">
        <v>20</v>
      </c>
      <c r="B7" s="46">
        <v>178.20000000000002</v>
      </c>
      <c r="C7" s="46">
        <v>198</v>
      </c>
      <c r="D7" s="46">
        <v>178.20000000000002</v>
      </c>
      <c r="E7" s="46">
        <v>198</v>
      </c>
      <c r="F7" s="46">
        <v>178.20000000000002</v>
      </c>
      <c r="G7" s="46">
        <v>198</v>
      </c>
      <c r="H7" s="46">
        <v>198</v>
      </c>
      <c r="I7" s="46">
        <v>406</v>
      </c>
      <c r="J7" s="46">
        <v>406</v>
      </c>
      <c r="K7" s="47">
        <v>406</v>
      </c>
    </row>
    <row r="8" spans="1:11" x14ac:dyDescent="0.25">
      <c r="A8" s="31">
        <v>25</v>
      </c>
      <c r="B8" s="46">
        <v>218.70000000000002</v>
      </c>
      <c r="C8" s="46">
        <v>243</v>
      </c>
      <c r="D8" s="46">
        <v>218.70000000000002</v>
      </c>
      <c r="E8" s="46">
        <v>243</v>
      </c>
      <c r="F8" s="46">
        <v>218.70000000000002</v>
      </c>
      <c r="G8" s="46">
        <v>243</v>
      </c>
      <c r="H8" s="46">
        <v>243</v>
      </c>
      <c r="I8" s="46">
        <v>509</v>
      </c>
      <c r="J8" s="46">
        <v>509</v>
      </c>
      <c r="K8" s="47">
        <v>509</v>
      </c>
    </row>
    <row r="9" spans="1:11" x14ac:dyDescent="0.25">
      <c r="A9" s="31">
        <v>32</v>
      </c>
      <c r="B9" s="46">
        <v>336.6</v>
      </c>
      <c r="C9" s="46">
        <v>374</v>
      </c>
      <c r="D9" s="46">
        <v>336.6</v>
      </c>
      <c r="E9" s="46">
        <v>374</v>
      </c>
      <c r="F9" s="46">
        <v>336.6</v>
      </c>
      <c r="G9" s="46">
        <v>374</v>
      </c>
      <c r="H9" s="46">
        <v>374</v>
      </c>
      <c r="I9" s="46">
        <v>629</v>
      </c>
      <c r="J9" s="46">
        <v>629</v>
      </c>
      <c r="K9" s="47">
        <v>629</v>
      </c>
    </row>
    <row r="10" spans="1:11" x14ac:dyDescent="0.25">
      <c r="A10" s="31">
        <v>40</v>
      </c>
      <c r="B10" s="46">
        <v>390.6</v>
      </c>
      <c r="C10" s="46">
        <v>434</v>
      </c>
      <c r="D10" s="46">
        <v>390.6</v>
      </c>
      <c r="E10" s="46">
        <v>434</v>
      </c>
      <c r="F10" s="46">
        <v>390.6</v>
      </c>
      <c r="G10" s="46">
        <v>434</v>
      </c>
      <c r="H10" s="46">
        <v>434</v>
      </c>
      <c r="I10" s="46">
        <v>821</v>
      </c>
      <c r="J10" s="46">
        <v>821</v>
      </c>
      <c r="K10" s="47">
        <v>821</v>
      </c>
    </row>
    <row r="11" spans="1:11" x14ac:dyDescent="0.25">
      <c r="A11" s="31">
        <v>50</v>
      </c>
      <c r="B11" s="46">
        <v>394.2</v>
      </c>
      <c r="C11" s="46">
        <v>438</v>
      </c>
      <c r="D11" s="46">
        <v>394.2</v>
      </c>
      <c r="E11" s="46">
        <v>438</v>
      </c>
      <c r="F11" s="46">
        <v>486</v>
      </c>
      <c r="G11" s="46">
        <v>540</v>
      </c>
      <c r="H11" s="46">
        <v>540</v>
      </c>
      <c r="I11" s="46">
        <v>890</v>
      </c>
      <c r="J11" s="46">
        <v>1230</v>
      </c>
      <c r="K11" s="47">
        <v>1230</v>
      </c>
    </row>
    <row r="12" spans="1:11" x14ac:dyDescent="0.25">
      <c r="A12" s="31">
        <v>65</v>
      </c>
      <c r="B12" s="46">
        <v>561.6</v>
      </c>
      <c r="C12" s="46">
        <v>624</v>
      </c>
      <c r="D12" s="46">
        <v>561.6</v>
      </c>
      <c r="E12" s="46">
        <v>624</v>
      </c>
      <c r="F12" s="46">
        <v>657.9</v>
      </c>
      <c r="G12" s="46">
        <v>731</v>
      </c>
      <c r="H12" s="46">
        <v>731</v>
      </c>
      <c r="I12" s="46">
        <v>1140</v>
      </c>
      <c r="J12" s="48" t="s">
        <v>2</v>
      </c>
      <c r="K12" s="49" t="s">
        <v>2</v>
      </c>
    </row>
    <row r="13" spans="1:11" x14ac:dyDescent="0.25">
      <c r="A13" s="31">
        <v>80</v>
      </c>
      <c r="B13" s="46">
        <v>728.1</v>
      </c>
      <c r="C13" s="46">
        <v>809</v>
      </c>
      <c r="D13" s="46">
        <v>728.1</v>
      </c>
      <c r="E13" s="46">
        <v>809</v>
      </c>
      <c r="F13" s="46">
        <v>828.9</v>
      </c>
      <c r="G13" s="46">
        <v>921</v>
      </c>
      <c r="H13" s="46">
        <v>921</v>
      </c>
      <c r="I13" s="46">
        <v>1386</v>
      </c>
      <c r="J13" s="48" t="s">
        <v>2</v>
      </c>
      <c r="K13" s="49" t="s">
        <v>2</v>
      </c>
    </row>
    <row r="14" spans="1:11" x14ac:dyDescent="0.25">
      <c r="A14" s="31">
        <v>100</v>
      </c>
      <c r="B14" s="46">
        <v>846.9</v>
      </c>
      <c r="C14" s="46">
        <v>941</v>
      </c>
      <c r="D14" s="46">
        <v>846.9</v>
      </c>
      <c r="E14" s="46">
        <v>941</v>
      </c>
      <c r="F14" s="46">
        <v>1278.9000000000001</v>
      </c>
      <c r="G14" s="46">
        <v>1421</v>
      </c>
      <c r="H14" s="46">
        <v>1421</v>
      </c>
      <c r="I14" s="48" t="s">
        <v>2</v>
      </c>
      <c r="J14" s="48" t="s">
        <v>2</v>
      </c>
      <c r="K14" s="49" t="s">
        <v>2</v>
      </c>
    </row>
    <row r="15" spans="1:11" x14ac:dyDescent="0.25">
      <c r="A15" s="31">
        <v>150</v>
      </c>
      <c r="B15" s="48">
        <v>1071</v>
      </c>
      <c r="C15" s="48">
        <v>2223</v>
      </c>
      <c r="D15" s="48">
        <v>1175</v>
      </c>
      <c r="E15" s="48">
        <v>2301</v>
      </c>
      <c r="F15" s="48">
        <v>1581</v>
      </c>
      <c r="G15" s="48">
        <v>2441</v>
      </c>
      <c r="H15" s="48">
        <v>2542</v>
      </c>
      <c r="I15" s="48" t="s">
        <v>2</v>
      </c>
      <c r="J15" s="48" t="s">
        <v>2</v>
      </c>
      <c r="K15" s="49" t="s">
        <v>2</v>
      </c>
    </row>
    <row r="16" spans="1:11" x14ac:dyDescent="0.25">
      <c r="A16" s="31">
        <v>200</v>
      </c>
      <c r="B16" s="48">
        <v>1549</v>
      </c>
      <c r="C16" s="48">
        <v>3066</v>
      </c>
      <c r="D16" s="48">
        <v>1869</v>
      </c>
      <c r="E16" s="48">
        <v>3067</v>
      </c>
      <c r="F16" s="48">
        <v>2580</v>
      </c>
      <c r="G16" s="48">
        <v>3074</v>
      </c>
      <c r="H16" s="48">
        <v>4173.3900000000003</v>
      </c>
      <c r="I16" s="48">
        <v>5672.76</v>
      </c>
      <c r="J16" s="48">
        <v>8405.82</v>
      </c>
      <c r="K16" s="49">
        <v>9298.7999999999993</v>
      </c>
    </row>
    <row r="17" spans="1:11" x14ac:dyDescent="0.25">
      <c r="A17" s="31">
        <v>250</v>
      </c>
      <c r="B17" s="48">
        <v>1905.27</v>
      </c>
      <c r="C17" s="48">
        <v>3771.18</v>
      </c>
      <c r="D17" s="48">
        <v>2298.87</v>
      </c>
      <c r="E17" s="48">
        <v>3771.18</v>
      </c>
      <c r="F17" s="48">
        <v>3173.4</v>
      </c>
      <c r="G17" s="48">
        <v>3781.02</v>
      </c>
      <c r="H17" s="48">
        <v>5827.74</v>
      </c>
      <c r="I17" s="48">
        <v>7903.98</v>
      </c>
      <c r="J17" s="48">
        <v>13210.199999999999</v>
      </c>
      <c r="K17" s="49">
        <v>14629.619999999999</v>
      </c>
    </row>
    <row r="18" spans="1:11" x14ac:dyDescent="0.25">
      <c r="A18" s="31">
        <v>300</v>
      </c>
      <c r="B18" s="48">
        <v>2218.92</v>
      </c>
      <c r="C18" s="48">
        <v>3533.79</v>
      </c>
      <c r="D18" s="48">
        <v>2885.58</v>
      </c>
      <c r="E18" s="48">
        <v>3533.79</v>
      </c>
      <c r="F18" s="48">
        <v>4756.41</v>
      </c>
      <c r="G18" s="48">
        <v>5161.08</v>
      </c>
      <c r="H18" s="48">
        <v>8833.86</v>
      </c>
      <c r="I18" s="48">
        <v>10538.64</v>
      </c>
      <c r="J18" s="48">
        <v>19806.689999999999</v>
      </c>
      <c r="K18" s="49">
        <v>21852.18</v>
      </c>
    </row>
    <row r="19" spans="1:11" x14ac:dyDescent="0.25">
      <c r="A19" s="31">
        <v>350</v>
      </c>
      <c r="B19" s="48">
        <v>3546.09</v>
      </c>
      <c r="C19" s="48">
        <v>4959.3599999999997</v>
      </c>
      <c r="D19" s="48">
        <v>3546.09</v>
      </c>
      <c r="E19" s="48">
        <v>4959.3599999999997</v>
      </c>
      <c r="F19" s="48">
        <v>5316.0599999999995</v>
      </c>
      <c r="G19" s="48">
        <v>7222.5599999999995</v>
      </c>
      <c r="H19" s="48">
        <v>10848.6</v>
      </c>
      <c r="I19" s="48">
        <v>15343.02</v>
      </c>
      <c r="J19" s="48">
        <v>26501.579999999998</v>
      </c>
      <c r="K19" s="49" t="s">
        <v>3</v>
      </c>
    </row>
    <row r="20" spans="1:11" x14ac:dyDescent="0.25">
      <c r="A20" s="31">
        <v>400</v>
      </c>
      <c r="B20" s="48">
        <v>3340.68</v>
      </c>
      <c r="C20" s="48">
        <v>4649.3999999999996</v>
      </c>
      <c r="D20" s="48">
        <v>4804.38</v>
      </c>
      <c r="E20" s="48">
        <v>6664.14</v>
      </c>
      <c r="F20" s="48">
        <v>6912.5999999999995</v>
      </c>
      <c r="G20" s="48">
        <v>10042.950000000001</v>
      </c>
      <c r="H20" s="48">
        <v>16552.11</v>
      </c>
      <c r="I20" s="48">
        <v>20922.3</v>
      </c>
      <c r="J20" s="48">
        <v>33475.68</v>
      </c>
      <c r="K20" s="49" t="s">
        <v>3</v>
      </c>
    </row>
    <row r="21" spans="1:11" x14ac:dyDescent="0.25">
      <c r="A21" s="31">
        <v>500</v>
      </c>
      <c r="B21" s="48">
        <v>4292.7</v>
      </c>
      <c r="C21" s="48">
        <v>6074.97</v>
      </c>
      <c r="D21" s="48">
        <v>8833.86</v>
      </c>
      <c r="E21" s="48">
        <v>11003.58</v>
      </c>
      <c r="F21" s="48">
        <v>10430.4</v>
      </c>
      <c r="G21" s="48">
        <v>13668.99</v>
      </c>
      <c r="H21" s="48">
        <v>20504.099999999999</v>
      </c>
      <c r="I21" s="48">
        <v>29864.399999999998</v>
      </c>
      <c r="J21" s="48" t="s">
        <v>3</v>
      </c>
      <c r="K21" s="49" t="s">
        <v>3</v>
      </c>
    </row>
    <row r="22" spans="1:11" x14ac:dyDescent="0.25">
      <c r="A22" s="31">
        <v>600</v>
      </c>
      <c r="B22" s="48">
        <v>6105.72</v>
      </c>
      <c r="C22" s="48">
        <v>7563.2699999999995</v>
      </c>
      <c r="D22" s="48">
        <v>12398.4</v>
      </c>
      <c r="E22" s="48">
        <v>15498</v>
      </c>
      <c r="F22" s="48">
        <v>14087.19</v>
      </c>
      <c r="G22" s="48">
        <v>18907.560000000001</v>
      </c>
      <c r="H22" s="48">
        <v>28051.38</v>
      </c>
      <c r="I22" s="48">
        <v>41844.6</v>
      </c>
      <c r="J22" s="48" t="s">
        <v>3</v>
      </c>
      <c r="K22" s="49" t="s">
        <v>3</v>
      </c>
    </row>
    <row r="23" spans="1:11" x14ac:dyDescent="0.25">
      <c r="A23" s="31">
        <v>700</v>
      </c>
      <c r="B23" s="48">
        <v>9221.31</v>
      </c>
      <c r="C23" s="48">
        <v>10104.450000000001</v>
      </c>
      <c r="D23" s="48">
        <v>13095.81</v>
      </c>
      <c r="E23" s="48">
        <v>16411.89</v>
      </c>
      <c r="F23" s="48">
        <v>19682.46</v>
      </c>
      <c r="G23" s="48">
        <v>25881.66</v>
      </c>
      <c r="H23" s="48">
        <v>35335.440000000002</v>
      </c>
      <c r="I23" s="48">
        <v>46648.979999999996</v>
      </c>
      <c r="J23" s="48" t="s">
        <v>3</v>
      </c>
      <c r="K23" s="49" t="s">
        <v>3</v>
      </c>
    </row>
    <row r="24" spans="1:11" x14ac:dyDescent="0.25">
      <c r="A24" s="31">
        <v>800</v>
      </c>
      <c r="B24" s="48" t="s">
        <v>2</v>
      </c>
      <c r="C24" s="48" t="s">
        <v>2</v>
      </c>
      <c r="D24" s="48" t="s">
        <v>2</v>
      </c>
      <c r="E24" s="48" t="s">
        <v>2</v>
      </c>
      <c r="F24" s="48" t="s">
        <v>2</v>
      </c>
      <c r="G24" s="48" t="s">
        <v>2</v>
      </c>
      <c r="H24" s="48" t="s">
        <v>2</v>
      </c>
      <c r="I24" s="48" t="s">
        <v>2</v>
      </c>
      <c r="J24" s="48" t="s">
        <v>3</v>
      </c>
      <c r="K24" s="49" t="s">
        <v>3</v>
      </c>
    </row>
    <row r="25" spans="1:11" x14ac:dyDescent="0.25">
      <c r="A25" s="31">
        <v>1000</v>
      </c>
      <c r="B25" s="48" t="s">
        <v>2</v>
      </c>
      <c r="C25" s="48" t="s">
        <v>2</v>
      </c>
      <c r="D25" s="48" t="s">
        <v>2</v>
      </c>
      <c r="E25" s="48" t="s">
        <v>2</v>
      </c>
      <c r="F25" s="48" t="s">
        <v>3</v>
      </c>
      <c r="G25" s="48" t="s">
        <v>2</v>
      </c>
      <c r="H25" s="48" t="s">
        <v>2</v>
      </c>
      <c r="I25" s="48" t="s">
        <v>2</v>
      </c>
      <c r="J25" s="48" t="s">
        <v>3</v>
      </c>
      <c r="K25" s="49" t="s">
        <v>3</v>
      </c>
    </row>
    <row r="26" spans="1:11" ht="15.75" thickBot="1" x14ac:dyDescent="0.3">
      <c r="A26" s="33">
        <v>1200</v>
      </c>
      <c r="B26" s="50" t="s">
        <v>2</v>
      </c>
      <c r="C26" s="50" t="s">
        <v>2</v>
      </c>
      <c r="D26" s="50" t="s">
        <v>2</v>
      </c>
      <c r="E26" s="50" t="s">
        <v>2</v>
      </c>
      <c r="F26" s="50" t="s">
        <v>3</v>
      </c>
      <c r="G26" s="50" t="s">
        <v>2</v>
      </c>
      <c r="H26" s="50" t="s">
        <v>2</v>
      </c>
      <c r="I26" s="50" t="s">
        <v>2</v>
      </c>
      <c r="J26" s="50" t="s">
        <v>3</v>
      </c>
      <c r="K26" s="51"/>
    </row>
    <row r="28" spans="1:11" ht="18.75" x14ac:dyDescent="0.3">
      <c r="A28" s="11"/>
      <c r="B28" s="19"/>
      <c r="C28" s="19" t="s">
        <v>12</v>
      </c>
      <c r="D28" s="19"/>
      <c r="E28" s="11"/>
    </row>
    <row r="30" spans="1:11" ht="18.75" x14ac:dyDescent="0.3">
      <c r="A30" s="15"/>
      <c r="B30" s="15"/>
      <c r="C30" s="15"/>
      <c r="D30" s="18" t="s">
        <v>9</v>
      </c>
      <c r="E30" s="15"/>
      <c r="F30" s="15"/>
      <c r="G30" s="15"/>
    </row>
    <row r="31" spans="1:11" ht="18.75" x14ac:dyDescent="0.3">
      <c r="A31" s="15"/>
      <c r="B31" s="15"/>
      <c r="C31" s="15"/>
      <c r="D31" s="18" t="s">
        <v>11</v>
      </c>
      <c r="E31" s="15"/>
      <c r="F31" s="15"/>
      <c r="G31" s="15"/>
    </row>
  </sheetData>
  <mergeCells count="4">
    <mergeCell ref="B3:C3"/>
    <mergeCell ref="D3:E3"/>
    <mergeCell ref="F3:G3"/>
    <mergeCell ref="B4:K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E20" sqref="E20"/>
    </sheetView>
  </sheetViews>
  <sheetFormatPr defaultRowHeight="15" x14ac:dyDescent="0.25"/>
  <cols>
    <col min="2" max="2" width="9.140625" style="4"/>
  </cols>
  <sheetData>
    <row r="1" spans="1:11" ht="26.25" x14ac:dyDescent="0.4">
      <c r="B1" s="13" t="s">
        <v>16</v>
      </c>
    </row>
    <row r="2" spans="1:11" ht="15.75" thickBot="1" x14ac:dyDescent="0.3"/>
    <row r="3" spans="1:11" x14ac:dyDescent="0.25">
      <c r="A3" s="27" t="s">
        <v>0</v>
      </c>
      <c r="B3" s="55">
        <v>10</v>
      </c>
      <c r="C3" s="56"/>
      <c r="D3" s="57">
        <v>16</v>
      </c>
      <c r="E3" s="57"/>
      <c r="F3" s="58">
        <v>25</v>
      </c>
      <c r="G3" s="56"/>
      <c r="H3" s="28">
        <v>40</v>
      </c>
      <c r="I3" s="28">
        <v>63</v>
      </c>
      <c r="J3" s="28">
        <v>100</v>
      </c>
      <c r="K3" s="29">
        <v>160</v>
      </c>
    </row>
    <row r="4" spans="1:11" x14ac:dyDescent="0.25">
      <c r="A4" s="30"/>
      <c r="B4" s="59" t="s">
        <v>13</v>
      </c>
      <c r="C4" s="60"/>
      <c r="D4" s="60"/>
      <c r="E4" s="60"/>
      <c r="F4" s="60"/>
      <c r="G4" s="60"/>
      <c r="H4" s="60"/>
      <c r="I4" s="60"/>
      <c r="J4" s="60"/>
      <c r="K4" s="61"/>
    </row>
    <row r="5" spans="1:11" x14ac:dyDescent="0.25">
      <c r="A5" s="31" t="s">
        <v>1</v>
      </c>
      <c r="B5" s="2" t="s">
        <v>14</v>
      </c>
      <c r="C5" s="1" t="s">
        <v>15</v>
      </c>
      <c r="D5" s="2" t="s">
        <v>14</v>
      </c>
      <c r="E5" s="1" t="s">
        <v>15</v>
      </c>
      <c r="F5" s="2" t="s">
        <v>14</v>
      </c>
      <c r="G5" s="1" t="s">
        <v>15</v>
      </c>
      <c r="H5" s="1" t="s">
        <v>15</v>
      </c>
      <c r="I5" s="1" t="s">
        <v>15</v>
      </c>
      <c r="J5" s="1" t="s">
        <v>15</v>
      </c>
      <c r="K5" s="32" t="s">
        <v>15</v>
      </c>
    </row>
    <row r="6" spans="1:11" x14ac:dyDescent="0.25">
      <c r="A6" s="31">
        <v>15</v>
      </c>
      <c r="B6" s="7">
        <v>161.1</v>
      </c>
      <c r="C6" s="7">
        <v>179</v>
      </c>
      <c r="D6" s="7">
        <v>161.1</v>
      </c>
      <c r="E6" s="7">
        <v>179</v>
      </c>
      <c r="F6" s="7">
        <v>161.1</v>
      </c>
      <c r="G6" s="7">
        <v>179</v>
      </c>
      <c r="H6" s="7">
        <v>179</v>
      </c>
      <c r="I6" s="7">
        <v>286</v>
      </c>
      <c r="J6" s="7">
        <v>286</v>
      </c>
      <c r="K6" s="34">
        <v>286</v>
      </c>
    </row>
    <row r="7" spans="1:11" x14ac:dyDescent="0.25">
      <c r="A7" s="31">
        <v>20</v>
      </c>
      <c r="B7" s="7">
        <v>196.20000000000002</v>
      </c>
      <c r="C7" s="7">
        <v>218</v>
      </c>
      <c r="D7" s="7">
        <v>196.20000000000002</v>
      </c>
      <c r="E7" s="7">
        <v>218</v>
      </c>
      <c r="F7" s="7">
        <v>196.20000000000002</v>
      </c>
      <c r="G7" s="7">
        <v>218</v>
      </c>
      <c r="H7" s="7">
        <v>218</v>
      </c>
      <c r="I7" s="7">
        <v>446</v>
      </c>
      <c r="J7" s="7">
        <v>446</v>
      </c>
      <c r="K7" s="34">
        <v>446</v>
      </c>
    </row>
    <row r="8" spans="1:11" x14ac:dyDescent="0.25">
      <c r="A8" s="31">
        <v>25</v>
      </c>
      <c r="B8" s="7">
        <v>240.3</v>
      </c>
      <c r="C8" s="7">
        <v>267</v>
      </c>
      <c r="D8" s="7">
        <v>240.3</v>
      </c>
      <c r="E8" s="7">
        <v>267</v>
      </c>
      <c r="F8" s="7">
        <v>240.3</v>
      </c>
      <c r="G8" s="7">
        <v>267</v>
      </c>
      <c r="H8" s="7">
        <v>267</v>
      </c>
      <c r="I8" s="7">
        <v>560</v>
      </c>
      <c r="J8" s="7">
        <v>560</v>
      </c>
      <c r="K8" s="34">
        <v>560</v>
      </c>
    </row>
    <row r="9" spans="1:11" x14ac:dyDescent="0.25">
      <c r="A9" s="31">
        <v>32</v>
      </c>
      <c r="B9" s="7">
        <v>369.90000000000003</v>
      </c>
      <c r="C9" s="7">
        <v>411</v>
      </c>
      <c r="D9" s="7">
        <v>369.90000000000003</v>
      </c>
      <c r="E9" s="7">
        <v>411</v>
      </c>
      <c r="F9" s="7">
        <v>369.90000000000003</v>
      </c>
      <c r="G9" s="7">
        <v>411</v>
      </c>
      <c r="H9" s="7">
        <v>411</v>
      </c>
      <c r="I9" s="7">
        <v>691</v>
      </c>
      <c r="J9" s="7">
        <v>691</v>
      </c>
      <c r="K9" s="34">
        <v>691</v>
      </c>
    </row>
    <row r="10" spans="1:11" x14ac:dyDescent="0.25">
      <c r="A10" s="31">
        <v>40</v>
      </c>
      <c r="B10" s="7">
        <v>429.3</v>
      </c>
      <c r="C10" s="7">
        <v>477</v>
      </c>
      <c r="D10" s="7">
        <v>429.3</v>
      </c>
      <c r="E10" s="7">
        <v>477</v>
      </c>
      <c r="F10" s="7">
        <v>443.7</v>
      </c>
      <c r="G10" s="7">
        <v>493</v>
      </c>
      <c r="H10" s="7">
        <v>493</v>
      </c>
      <c r="I10" s="7">
        <v>902</v>
      </c>
      <c r="J10" s="7">
        <v>902</v>
      </c>
      <c r="K10" s="34">
        <v>902</v>
      </c>
    </row>
    <row r="11" spans="1:11" x14ac:dyDescent="0.25">
      <c r="A11" s="31">
        <v>50</v>
      </c>
      <c r="B11" s="7">
        <v>433.8</v>
      </c>
      <c r="C11" s="7">
        <v>482</v>
      </c>
      <c r="D11" s="7">
        <v>433.8</v>
      </c>
      <c r="E11" s="7">
        <v>482</v>
      </c>
      <c r="F11" s="7">
        <v>534.6</v>
      </c>
      <c r="G11" s="7">
        <v>594</v>
      </c>
      <c r="H11" s="7">
        <v>594</v>
      </c>
      <c r="I11" s="7">
        <v>978</v>
      </c>
      <c r="J11" s="7">
        <v>1353</v>
      </c>
      <c r="K11" s="34">
        <v>1353</v>
      </c>
    </row>
    <row r="12" spans="1:11" x14ac:dyDescent="0.25">
      <c r="A12" s="31">
        <v>65</v>
      </c>
      <c r="B12" s="7">
        <v>618.30000000000007</v>
      </c>
      <c r="C12" s="7">
        <v>687</v>
      </c>
      <c r="D12" s="7">
        <v>618.30000000000007</v>
      </c>
      <c r="E12" s="7">
        <v>687</v>
      </c>
      <c r="F12" s="7">
        <v>723.6</v>
      </c>
      <c r="G12" s="7">
        <v>804</v>
      </c>
      <c r="H12" s="7">
        <v>804</v>
      </c>
      <c r="I12" s="7">
        <v>836</v>
      </c>
      <c r="J12" s="8" t="s">
        <v>2</v>
      </c>
      <c r="K12" s="35" t="s">
        <v>2</v>
      </c>
    </row>
    <row r="13" spans="1:11" x14ac:dyDescent="0.25">
      <c r="A13" s="31">
        <v>80</v>
      </c>
      <c r="B13" s="7">
        <v>801</v>
      </c>
      <c r="C13" s="7">
        <v>890</v>
      </c>
      <c r="D13" s="7">
        <v>801</v>
      </c>
      <c r="E13" s="7">
        <v>890</v>
      </c>
      <c r="F13" s="7">
        <v>911.7</v>
      </c>
      <c r="G13" s="7">
        <v>1013</v>
      </c>
      <c r="H13" s="7">
        <v>1013</v>
      </c>
      <c r="I13" s="7">
        <v>1524</v>
      </c>
      <c r="J13" s="8" t="s">
        <v>2</v>
      </c>
      <c r="K13" s="35" t="s">
        <v>2</v>
      </c>
    </row>
    <row r="14" spans="1:11" x14ac:dyDescent="0.25">
      <c r="A14" s="31">
        <v>100</v>
      </c>
      <c r="B14" s="7">
        <v>931.5</v>
      </c>
      <c r="C14" s="7">
        <v>1035</v>
      </c>
      <c r="D14" s="7">
        <v>931.5</v>
      </c>
      <c r="E14" s="7">
        <v>1035</v>
      </c>
      <c r="F14" s="7">
        <v>1406.7</v>
      </c>
      <c r="G14" s="7">
        <v>1563</v>
      </c>
      <c r="H14" s="7">
        <v>1563</v>
      </c>
      <c r="I14" s="8" t="s">
        <v>2</v>
      </c>
      <c r="J14" s="8" t="s">
        <v>2</v>
      </c>
      <c r="K14" s="35" t="s">
        <v>2</v>
      </c>
    </row>
    <row r="15" spans="1:11" x14ac:dyDescent="0.25">
      <c r="A15" s="31">
        <v>150</v>
      </c>
      <c r="B15" s="8" t="s">
        <v>2</v>
      </c>
      <c r="C15" s="8" t="s">
        <v>2</v>
      </c>
      <c r="D15" s="8" t="s">
        <v>2</v>
      </c>
      <c r="E15" s="8" t="s">
        <v>2</v>
      </c>
      <c r="F15" s="8" t="s">
        <v>2</v>
      </c>
      <c r="G15" s="8" t="s">
        <v>2</v>
      </c>
      <c r="H15" s="8" t="s">
        <v>2</v>
      </c>
      <c r="I15" s="8" t="s">
        <v>2</v>
      </c>
      <c r="J15" s="8" t="s">
        <v>2</v>
      </c>
      <c r="K15" s="35" t="s">
        <v>4</v>
      </c>
    </row>
    <row r="16" spans="1:11" x14ac:dyDescent="0.25">
      <c r="A16" s="31">
        <v>200</v>
      </c>
      <c r="B16" s="8" t="s">
        <v>2</v>
      </c>
      <c r="C16" s="8" t="s">
        <v>2</v>
      </c>
      <c r="D16" s="8" t="s">
        <v>2</v>
      </c>
      <c r="E16" s="8" t="s">
        <v>2</v>
      </c>
      <c r="F16" s="8" t="s">
        <v>2</v>
      </c>
      <c r="G16" s="8" t="s">
        <v>2</v>
      </c>
      <c r="H16" s="9">
        <v>4726.8900000000003</v>
      </c>
      <c r="I16" s="9">
        <v>7090.95</v>
      </c>
      <c r="J16" s="9">
        <v>10507.89</v>
      </c>
      <c r="K16" s="36">
        <v>11623.5</v>
      </c>
    </row>
    <row r="17" spans="1:11" x14ac:dyDescent="0.25">
      <c r="A17" s="31">
        <v>250</v>
      </c>
      <c r="B17" s="9">
        <v>2475.9899999999998</v>
      </c>
      <c r="C17" s="9">
        <v>4239.8099999999995</v>
      </c>
      <c r="D17" s="9">
        <v>2987.67</v>
      </c>
      <c r="E17" s="9">
        <v>4239.8099999999995</v>
      </c>
      <c r="F17" s="9">
        <v>4124.1899999999996</v>
      </c>
      <c r="G17" s="9">
        <v>7248.39</v>
      </c>
      <c r="H17" s="9">
        <v>7282.83</v>
      </c>
      <c r="I17" s="9">
        <v>9800.64</v>
      </c>
      <c r="J17" s="9">
        <v>16512.75</v>
      </c>
      <c r="K17" s="36">
        <v>18287.64</v>
      </c>
    </row>
    <row r="18" spans="1:11" x14ac:dyDescent="0.25">
      <c r="A18" s="31">
        <v>300</v>
      </c>
      <c r="B18" s="9">
        <v>2885.58</v>
      </c>
      <c r="C18" s="9">
        <v>4416.93</v>
      </c>
      <c r="D18" s="9">
        <v>3751.5</v>
      </c>
      <c r="E18" s="9">
        <v>4416.93</v>
      </c>
      <c r="F18" s="9">
        <v>6183.21</v>
      </c>
      <c r="G18" s="9">
        <v>6393.54</v>
      </c>
      <c r="H18" s="9">
        <v>11042.94</v>
      </c>
      <c r="I18" s="9">
        <v>13173.3</v>
      </c>
      <c r="J18" s="9">
        <v>24758.67</v>
      </c>
      <c r="K18" s="36">
        <v>27315.84</v>
      </c>
    </row>
    <row r="19" spans="1:11" x14ac:dyDescent="0.25">
      <c r="A19" s="31">
        <v>350</v>
      </c>
      <c r="B19" s="9">
        <v>4432.92</v>
      </c>
      <c r="C19" s="9">
        <v>4969.2</v>
      </c>
      <c r="D19" s="9">
        <v>4432.92</v>
      </c>
      <c r="E19" s="9">
        <v>6199.2</v>
      </c>
      <c r="F19" s="9">
        <v>6655.53</v>
      </c>
      <c r="G19" s="9">
        <v>8911.35</v>
      </c>
      <c r="H19" s="9">
        <v>13560.75</v>
      </c>
      <c r="I19" s="9">
        <v>19101.900000000001</v>
      </c>
      <c r="J19" s="9">
        <v>33127.589999999997</v>
      </c>
      <c r="K19" s="35" t="s">
        <v>3</v>
      </c>
    </row>
    <row r="20" spans="1:11" x14ac:dyDescent="0.25">
      <c r="A20" s="31">
        <v>400</v>
      </c>
      <c r="B20" s="9">
        <v>4164.78</v>
      </c>
      <c r="C20" s="9">
        <v>5811.75</v>
      </c>
      <c r="D20" s="9">
        <v>6006.09</v>
      </c>
      <c r="E20" s="9">
        <v>8330.7899999999991</v>
      </c>
      <c r="F20" s="9">
        <v>8640.75</v>
      </c>
      <c r="G20" s="9">
        <v>12553.38</v>
      </c>
      <c r="H20" s="9">
        <v>20689.829999999998</v>
      </c>
      <c r="I20" s="9">
        <v>26308.47</v>
      </c>
      <c r="J20" s="9">
        <v>41922.089999999997</v>
      </c>
      <c r="K20" s="35" t="s">
        <v>3</v>
      </c>
    </row>
    <row r="21" spans="1:11" x14ac:dyDescent="0.25">
      <c r="A21" s="31">
        <v>500</v>
      </c>
      <c r="B21" s="9">
        <v>5366.49</v>
      </c>
      <c r="C21" s="9">
        <v>7594.0199999999995</v>
      </c>
      <c r="D21" s="9">
        <v>11042.94</v>
      </c>
      <c r="E21" s="9">
        <v>13755.09</v>
      </c>
      <c r="F21" s="9">
        <v>13173.3</v>
      </c>
      <c r="G21" s="9">
        <v>17047.8</v>
      </c>
      <c r="H21" s="9">
        <v>25571.7</v>
      </c>
      <c r="I21" s="9">
        <v>37195.199999999997</v>
      </c>
      <c r="J21" s="8" t="s">
        <v>3</v>
      </c>
      <c r="K21" s="35" t="s">
        <v>3</v>
      </c>
    </row>
    <row r="22" spans="1:11" x14ac:dyDescent="0.25">
      <c r="A22" s="31">
        <v>600</v>
      </c>
      <c r="B22" s="9">
        <v>7633.38</v>
      </c>
      <c r="C22" s="9">
        <v>9453.7800000000007</v>
      </c>
      <c r="D22" s="9">
        <v>15498</v>
      </c>
      <c r="E22" s="9">
        <v>19179.39</v>
      </c>
      <c r="F22" s="9">
        <v>17629.59</v>
      </c>
      <c r="G22" s="9">
        <v>23634.45</v>
      </c>
      <c r="H22" s="9">
        <v>34870.5</v>
      </c>
      <c r="I22" s="9">
        <v>52112.639999999999</v>
      </c>
      <c r="J22" s="8" t="s">
        <v>3</v>
      </c>
      <c r="K22" s="35" t="s">
        <v>3</v>
      </c>
    </row>
    <row r="23" spans="1:11" x14ac:dyDescent="0.25">
      <c r="A23" s="31">
        <v>700</v>
      </c>
      <c r="B23" s="9">
        <v>11526.33</v>
      </c>
      <c r="C23" s="9">
        <v>12630.869999999999</v>
      </c>
      <c r="D23" s="9">
        <v>16312.26</v>
      </c>
      <c r="E23" s="9">
        <v>20516.400000000001</v>
      </c>
      <c r="F23" s="9">
        <v>24603.69</v>
      </c>
      <c r="G23" s="9">
        <v>32352.69</v>
      </c>
      <c r="H23" s="9">
        <v>44169.3</v>
      </c>
      <c r="I23" s="9">
        <v>58311.839999999997</v>
      </c>
      <c r="J23" s="8" t="s">
        <v>3</v>
      </c>
      <c r="K23" s="35" t="s">
        <v>3</v>
      </c>
    </row>
    <row r="24" spans="1:11" x14ac:dyDescent="0.25">
      <c r="A24" s="31">
        <v>800</v>
      </c>
      <c r="B24" s="8" t="s">
        <v>2</v>
      </c>
      <c r="C24" s="8" t="s">
        <v>2</v>
      </c>
      <c r="D24" s="8" t="s">
        <v>2</v>
      </c>
      <c r="E24" s="8" t="s">
        <v>2</v>
      </c>
      <c r="F24" s="8" t="s">
        <v>2</v>
      </c>
      <c r="G24" s="8" t="s">
        <v>2</v>
      </c>
      <c r="H24" s="8" t="s">
        <v>2</v>
      </c>
      <c r="I24" s="8" t="s">
        <v>2</v>
      </c>
      <c r="J24" s="8" t="s">
        <v>3</v>
      </c>
      <c r="K24" s="35" t="s">
        <v>3</v>
      </c>
    </row>
    <row r="25" spans="1:11" x14ac:dyDescent="0.25">
      <c r="A25" s="31">
        <v>1000</v>
      </c>
      <c r="B25" s="8" t="s">
        <v>2</v>
      </c>
      <c r="C25" s="8" t="s">
        <v>2</v>
      </c>
      <c r="D25" s="8" t="s">
        <v>2</v>
      </c>
      <c r="E25" s="8" t="s">
        <v>2</v>
      </c>
      <c r="F25" s="8" t="s">
        <v>3</v>
      </c>
      <c r="G25" s="8" t="s">
        <v>2</v>
      </c>
      <c r="H25" s="8" t="s">
        <v>2</v>
      </c>
      <c r="I25" s="8" t="s">
        <v>2</v>
      </c>
      <c r="J25" s="8" t="s">
        <v>3</v>
      </c>
      <c r="K25" s="35" t="s">
        <v>3</v>
      </c>
    </row>
    <row r="26" spans="1:11" ht="15.75" thickBot="1" x14ac:dyDescent="0.3">
      <c r="A26" s="33">
        <v>1200</v>
      </c>
      <c r="B26" s="37" t="s">
        <v>2</v>
      </c>
      <c r="C26" s="37" t="s">
        <v>2</v>
      </c>
      <c r="D26" s="37" t="s">
        <v>2</v>
      </c>
      <c r="E26" s="37" t="s">
        <v>2</v>
      </c>
      <c r="F26" s="37" t="s">
        <v>3</v>
      </c>
      <c r="G26" s="37" t="s">
        <v>2</v>
      </c>
      <c r="H26" s="37" t="s">
        <v>2</v>
      </c>
      <c r="I26" s="37" t="s">
        <v>2</v>
      </c>
      <c r="J26" s="37" t="s">
        <v>3</v>
      </c>
      <c r="K26" s="38"/>
    </row>
    <row r="28" spans="1:11" ht="18.75" x14ac:dyDescent="0.3">
      <c r="A28" s="11"/>
      <c r="B28" s="19"/>
      <c r="C28" s="19" t="s">
        <v>12</v>
      </c>
      <c r="D28" s="19"/>
      <c r="E28" s="11"/>
    </row>
    <row r="30" spans="1:11" ht="18.75" x14ac:dyDescent="0.3">
      <c r="A30" s="15"/>
      <c r="B30" s="15"/>
      <c r="C30" s="15"/>
      <c r="D30" s="18" t="s">
        <v>9</v>
      </c>
      <c r="E30" s="15"/>
      <c r="F30" s="15"/>
      <c r="G30" s="15"/>
    </row>
    <row r="31" spans="1:11" ht="18.75" x14ac:dyDescent="0.3">
      <c r="A31" s="15"/>
      <c r="B31" s="15"/>
      <c r="C31" s="15"/>
      <c r="D31" s="18" t="s">
        <v>11</v>
      </c>
      <c r="E31" s="15"/>
      <c r="F31" s="15"/>
      <c r="G31" s="15"/>
    </row>
  </sheetData>
  <mergeCells count="4">
    <mergeCell ref="B3:C3"/>
    <mergeCell ref="D3:E3"/>
    <mergeCell ref="F3:G3"/>
    <mergeCell ref="B4:K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K19" sqref="K19"/>
    </sheetView>
  </sheetViews>
  <sheetFormatPr defaultRowHeight="15" x14ac:dyDescent="0.25"/>
  <cols>
    <col min="2" max="4" width="9.28515625" bestFit="1" customWidth="1"/>
    <col min="5" max="5" width="9.42578125" bestFit="1" customWidth="1"/>
    <col min="6" max="6" width="9.28515625" bestFit="1" customWidth="1"/>
    <col min="7" max="10" width="9.42578125" bestFit="1" customWidth="1"/>
    <col min="11" max="11" width="9.28515625" bestFit="1" customWidth="1"/>
  </cols>
  <sheetData>
    <row r="1" spans="1:11" ht="26.25" x14ac:dyDescent="0.4">
      <c r="B1" s="13" t="s">
        <v>16</v>
      </c>
    </row>
    <row r="2" spans="1:11" ht="15.75" thickBot="1" x14ac:dyDescent="0.3"/>
    <row r="3" spans="1:11" x14ac:dyDescent="0.25">
      <c r="A3" s="27" t="s">
        <v>0</v>
      </c>
      <c r="B3" s="55">
        <v>10</v>
      </c>
      <c r="C3" s="56"/>
      <c r="D3" s="57">
        <v>16</v>
      </c>
      <c r="E3" s="57"/>
      <c r="F3" s="58">
        <v>25</v>
      </c>
      <c r="G3" s="56"/>
      <c r="H3" s="28">
        <v>40</v>
      </c>
      <c r="I3" s="28">
        <v>63</v>
      </c>
      <c r="J3" s="28">
        <v>100</v>
      </c>
      <c r="K3" s="29">
        <v>160</v>
      </c>
    </row>
    <row r="4" spans="1:11" x14ac:dyDescent="0.25">
      <c r="A4" s="30"/>
      <c r="B4" s="59" t="s">
        <v>13</v>
      </c>
      <c r="C4" s="60"/>
      <c r="D4" s="60"/>
      <c r="E4" s="60"/>
      <c r="F4" s="60"/>
      <c r="G4" s="60"/>
      <c r="H4" s="60"/>
      <c r="I4" s="60"/>
      <c r="J4" s="60"/>
      <c r="K4" s="61"/>
    </row>
    <row r="5" spans="1:11" x14ac:dyDescent="0.25">
      <c r="A5" s="31" t="s">
        <v>1</v>
      </c>
      <c r="B5" s="2" t="s">
        <v>14</v>
      </c>
      <c r="C5" s="1" t="s">
        <v>15</v>
      </c>
      <c r="D5" s="2" t="s">
        <v>14</v>
      </c>
      <c r="E5" s="1" t="s">
        <v>15</v>
      </c>
      <c r="F5" s="2" t="s">
        <v>14</v>
      </c>
      <c r="G5" s="1" t="s">
        <v>15</v>
      </c>
      <c r="H5" s="1" t="s">
        <v>15</v>
      </c>
      <c r="I5" s="1" t="s">
        <v>15</v>
      </c>
      <c r="J5" s="1" t="s">
        <v>15</v>
      </c>
      <c r="K5" s="32" t="s">
        <v>15</v>
      </c>
    </row>
    <row r="6" spans="1:11" x14ac:dyDescent="0.25">
      <c r="A6" s="31">
        <v>15</v>
      </c>
      <c r="B6" s="5">
        <f t="shared" ref="B6:B14" si="0">0.9*C6</f>
        <v>702</v>
      </c>
      <c r="C6" s="5">
        <v>780</v>
      </c>
      <c r="D6" s="5">
        <f t="shared" ref="D6:D14" si="1">0.9*E6</f>
        <v>702</v>
      </c>
      <c r="E6" s="5">
        <v>780</v>
      </c>
      <c r="F6" s="5">
        <f t="shared" ref="F6:F14" si="2">0.9*G6</f>
        <v>702</v>
      </c>
      <c r="G6" s="5">
        <v>780</v>
      </c>
      <c r="H6" s="5">
        <v>780</v>
      </c>
      <c r="I6" s="5">
        <v>1320</v>
      </c>
      <c r="J6" s="5">
        <v>1320</v>
      </c>
      <c r="K6" s="39">
        <v>286</v>
      </c>
    </row>
    <row r="7" spans="1:11" x14ac:dyDescent="0.25">
      <c r="A7" s="31">
        <v>20</v>
      </c>
      <c r="B7" s="5">
        <f t="shared" si="0"/>
        <v>810</v>
      </c>
      <c r="C7" s="5">
        <v>900</v>
      </c>
      <c r="D7" s="5">
        <f t="shared" si="1"/>
        <v>810</v>
      </c>
      <c r="E7" s="5">
        <v>900</v>
      </c>
      <c r="F7" s="5">
        <f t="shared" si="2"/>
        <v>810</v>
      </c>
      <c r="G7" s="5">
        <v>900</v>
      </c>
      <c r="H7" s="5">
        <v>900</v>
      </c>
      <c r="I7" s="5">
        <v>1386</v>
      </c>
      <c r="J7" s="5">
        <v>1386</v>
      </c>
      <c r="K7" s="39">
        <v>446</v>
      </c>
    </row>
    <row r="8" spans="1:11" x14ac:dyDescent="0.25">
      <c r="A8" s="31">
        <v>25</v>
      </c>
      <c r="B8" s="5">
        <f t="shared" si="0"/>
        <v>891</v>
      </c>
      <c r="C8" s="5">
        <v>990</v>
      </c>
      <c r="D8" s="5">
        <f t="shared" si="1"/>
        <v>891</v>
      </c>
      <c r="E8" s="5">
        <v>990</v>
      </c>
      <c r="F8" s="5">
        <f t="shared" si="2"/>
        <v>891</v>
      </c>
      <c r="G8" s="5">
        <v>990</v>
      </c>
      <c r="H8" s="5">
        <v>990</v>
      </c>
      <c r="I8" s="5">
        <v>1848</v>
      </c>
      <c r="J8" s="5">
        <v>1848</v>
      </c>
      <c r="K8" s="39">
        <v>560</v>
      </c>
    </row>
    <row r="9" spans="1:11" x14ac:dyDescent="0.25">
      <c r="A9" s="31">
        <v>32</v>
      </c>
      <c r="B9" s="5">
        <f t="shared" si="0"/>
        <v>1215</v>
      </c>
      <c r="C9" s="5">
        <v>1350</v>
      </c>
      <c r="D9" s="5">
        <f t="shared" si="1"/>
        <v>1215</v>
      </c>
      <c r="E9" s="5">
        <v>1350</v>
      </c>
      <c r="F9" s="5">
        <f t="shared" si="2"/>
        <v>1215</v>
      </c>
      <c r="G9" s="5">
        <v>1350</v>
      </c>
      <c r="H9" s="5">
        <v>1350</v>
      </c>
      <c r="I9" s="5">
        <v>2376</v>
      </c>
      <c r="J9" s="5">
        <v>2376</v>
      </c>
      <c r="K9" s="39">
        <v>691</v>
      </c>
    </row>
    <row r="10" spans="1:11" x14ac:dyDescent="0.25">
      <c r="A10" s="31">
        <v>40</v>
      </c>
      <c r="B10" s="5">
        <f t="shared" si="0"/>
        <v>1404</v>
      </c>
      <c r="C10" s="5">
        <v>1560</v>
      </c>
      <c r="D10" s="5">
        <f t="shared" si="1"/>
        <v>1404</v>
      </c>
      <c r="E10" s="5">
        <v>1560</v>
      </c>
      <c r="F10" s="5">
        <f t="shared" si="2"/>
        <v>1404</v>
      </c>
      <c r="G10" s="5">
        <v>1560</v>
      </c>
      <c r="H10" s="5">
        <v>1560</v>
      </c>
      <c r="I10" s="5">
        <v>2970</v>
      </c>
      <c r="J10" s="5">
        <v>2970</v>
      </c>
      <c r="K10" s="39">
        <v>902</v>
      </c>
    </row>
    <row r="11" spans="1:11" x14ac:dyDescent="0.25">
      <c r="A11" s="31">
        <v>50</v>
      </c>
      <c r="B11" s="5">
        <f t="shared" si="0"/>
        <v>1566</v>
      </c>
      <c r="C11" s="5">
        <v>1740</v>
      </c>
      <c r="D11" s="5">
        <f t="shared" si="1"/>
        <v>1566</v>
      </c>
      <c r="E11" s="5">
        <v>1740</v>
      </c>
      <c r="F11" s="5">
        <f t="shared" si="2"/>
        <v>1701</v>
      </c>
      <c r="G11" s="5">
        <v>1890</v>
      </c>
      <c r="H11" s="5">
        <v>1890</v>
      </c>
      <c r="I11" s="5">
        <v>2970</v>
      </c>
      <c r="J11" s="5">
        <v>4026</v>
      </c>
      <c r="K11" s="39">
        <v>1353</v>
      </c>
    </row>
    <row r="12" spans="1:11" x14ac:dyDescent="0.25">
      <c r="A12" s="31">
        <v>65</v>
      </c>
      <c r="B12" s="5">
        <f t="shared" si="0"/>
        <v>2025</v>
      </c>
      <c r="C12" s="5">
        <v>2250</v>
      </c>
      <c r="D12" s="5">
        <f t="shared" si="1"/>
        <v>2025</v>
      </c>
      <c r="E12" s="5">
        <v>2250</v>
      </c>
      <c r="F12" s="5">
        <f t="shared" si="2"/>
        <v>2187</v>
      </c>
      <c r="G12" s="5">
        <v>2430</v>
      </c>
      <c r="H12" s="5">
        <v>2430</v>
      </c>
      <c r="I12" s="5">
        <v>3960</v>
      </c>
      <c r="J12" s="3" t="s">
        <v>2</v>
      </c>
      <c r="K12" s="40" t="s">
        <v>2</v>
      </c>
    </row>
    <row r="13" spans="1:11" x14ac:dyDescent="0.25">
      <c r="A13" s="31">
        <v>80</v>
      </c>
      <c r="B13" s="5">
        <f t="shared" si="0"/>
        <v>2673</v>
      </c>
      <c r="C13" s="5">
        <v>2970</v>
      </c>
      <c r="D13" s="5">
        <f t="shared" si="1"/>
        <v>2673</v>
      </c>
      <c r="E13" s="5">
        <v>2970</v>
      </c>
      <c r="F13" s="5">
        <f t="shared" si="2"/>
        <v>2970</v>
      </c>
      <c r="G13" s="5">
        <v>3300</v>
      </c>
      <c r="H13" s="5">
        <v>3300</v>
      </c>
      <c r="I13" s="5">
        <v>5016</v>
      </c>
      <c r="J13" s="3" t="s">
        <v>2</v>
      </c>
      <c r="K13" s="40" t="s">
        <v>2</v>
      </c>
    </row>
    <row r="14" spans="1:11" x14ac:dyDescent="0.25">
      <c r="A14" s="31">
        <v>100</v>
      </c>
      <c r="B14" s="5">
        <f t="shared" si="0"/>
        <v>3159</v>
      </c>
      <c r="C14" s="5">
        <v>3510</v>
      </c>
      <c r="D14" s="5">
        <f t="shared" si="1"/>
        <v>3159</v>
      </c>
      <c r="E14" s="5">
        <v>3510</v>
      </c>
      <c r="F14" s="5">
        <f t="shared" si="2"/>
        <v>4131</v>
      </c>
      <c r="G14" s="5">
        <v>4590</v>
      </c>
      <c r="H14" s="5">
        <v>4590</v>
      </c>
      <c r="I14" s="3" t="s">
        <v>2</v>
      </c>
      <c r="J14" s="3" t="s">
        <v>2</v>
      </c>
      <c r="K14" s="40" t="s">
        <v>2</v>
      </c>
    </row>
    <row r="15" spans="1:11" x14ac:dyDescent="0.25">
      <c r="A15" s="31">
        <v>150</v>
      </c>
      <c r="B15" s="3" t="s">
        <v>2</v>
      </c>
      <c r="C15" s="3" t="s">
        <v>2</v>
      </c>
      <c r="D15" s="3" t="s">
        <v>2</v>
      </c>
      <c r="E15" s="3" t="s">
        <v>2</v>
      </c>
      <c r="F15" s="3" t="s">
        <v>2</v>
      </c>
      <c r="G15" s="3" t="s">
        <v>2</v>
      </c>
      <c r="H15" s="3" t="s">
        <v>2</v>
      </c>
      <c r="I15" s="3" t="s">
        <v>2</v>
      </c>
      <c r="J15" s="3" t="s">
        <v>2</v>
      </c>
      <c r="K15" s="40" t="s">
        <v>4</v>
      </c>
    </row>
    <row r="16" spans="1:11" x14ac:dyDescent="0.25">
      <c r="A16" s="31">
        <v>200</v>
      </c>
      <c r="B16" s="3" t="s">
        <v>2</v>
      </c>
      <c r="C16" s="3" t="s">
        <v>2</v>
      </c>
      <c r="D16" s="3" t="s">
        <v>2</v>
      </c>
      <c r="E16" s="3" t="s">
        <v>2</v>
      </c>
      <c r="F16" s="3" t="s">
        <v>2</v>
      </c>
      <c r="G16" s="3" t="s">
        <v>2</v>
      </c>
      <c r="H16" s="6">
        <f>1.23*11017</f>
        <v>13550.91</v>
      </c>
      <c r="I16" s="6">
        <f>1.23*16525</f>
        <v>20325.75</v>
      </c>
      <c r="J16" s="6">
        <f>1.23*24489</f>
        <v>30121.47</v>
      </c>
      <c r="K16" s="41">
        <f>1.23*27090</f>
        <v>33320.699999999997</v>
      </c>
    </row>
    <row r="17" spans="1:11" x14ac:dyDescent="0.25">
      <c r="A17" s="31">
        <v>250</v>
      </c>
      <c r="B17" s="6">
        <f>1.23*4809</f>
        <v>5915.07</v>
      </c>
      <c r="C17" s="6">
        <f>1.23*6610</f>
        <v>8130.3</v>
      </c>
      <c r="D17" s="6">
        <f>1.23*6547</f>
        <v>8052.8099999999995</v>
      </c>
      <c r="E17" s="6">
        <f>1.23*7856</f>
        <v>9662.8799999999992</v>
      </c>
      <c r="F17" s="6">
        <f>1.23*8533</f>
        <v>10495.59</v>
      </c>
      <c r="G17" s="6">
        <f>1.23*11017</f>
        <v>13550.91</v>
      </c>
      <c r="H17" s="6">
        <f>1.23*16976</f>
        <v>20880.48</v>
      </c>
      <c r="I17" s="6">
        <f>1.23*23027</f>
        <v>28323.21</v>
      </c>
      <c r="J17" s="6">
        <f>1.23*38486</f>
        <v>47337.78</v>
      </c>
      <c r="K17" s="41">
        <f>1.23*42622</f>
        <v>52425.06</v>
      </c>
    </row>
    <row r="18" spans="1:11" x14ac:dyDescent="0.25">
      <c r="A18" s="31">
        <v>300</v>
      </c>
      <c r="B18" s="6">
        <f>1.23*5824</f>
        <v>7163.5199999999995</v>
      </c>
      <c r="C18" s="6">
        <f>1.23*8425</f>
        <v>10362.75</v>
      </c>
      <c r="D18" s="6">
        <f>1.23*8027</f>
        <v>9873.2099999999991</v>
      </c>
      <c r="E18" s="6">
        <f>1.23*10294</f>
        <v>12661.619999999999</v>
      </c>
      <c r="F18" s="6">
        <f>1.23*10814</f>
        <v>13301.22</v>
      </c>
      <c r="G18" s="6">
        <f>1.23*15035</f>
        <v>18493.05</v>
      </c>
      <c r="H18" s="6">
        <f>1.23*25736</f>
        <v>31655.279999999999</v>
      </c>
      <c r="I18" s="6">
        <f>1.23*30702</f>
        <v>37763.46</v>
      </c>
      <c r="J18" s="6">
        <f>1.23*57702</f>
        <v>70973.459999999992</v>
      </c>
      <c r="K18" s="41">
        <f>1.23*63662</f>
        <v>78304.259999999995</v>
      </c>
    </row>
    <row r="19" spans="1:11" x14ac:dyDescent="0.25">
      <c r="A19" s="31">
        <v>350</v>
      </c>
      <c r="B19" s="6">
        <f>1.23*7157</f>
        <v>8803.11</v>
      </c>
      <c r="C19" s="6">
        <f>1.23*10836</f>
        <v>13328.28</v>
      </c>
      <c r="D19" s="6">
        <f>1.23*10330</f>
        <v>12705.9</v>
      </c>
      <c r="E19" s="6">
        <f>1.23*14448</f>
        <v>17771.04</v>
      </c>
      <c r="F19" s="6">
        <f>1.23*15486</f>
        <v>19047.78</v>
      </c>
      <c r="G19" s="6">
        <f>1.23*21040</f>
        <v>25879.200000000001</v>
      </c>
      <c r="H19" s="6">
        <f>1.23*31605</f>
        <v>38874.15</v>
      </c>
      <c r="I19" s="6">
        <f>1.23*44699</f>
        <v>54979.77</v>
      </c>
      <c r="J19" s="6">
        <f>1.23*77207</f>
        <v>94964.61</v>
      </c>
      <c r="K19" s="40" t="s">
        <v>2</v>
      </c>
    </row>
    <row r="20" spans="1:11" x14ac:dyDescent="0.25">
      <c r="A20" s="31">
        <v>400</v>
      </c>
      <c r="B20" s="6">
        <f>1.23*9735</f>
        <v>11974.05</v>
      </c>
      <c r="C20" s="6">
        <f>1.23*13545</f>
        <v>16660.349999999999</v>
      </c>
      <c r="D20" s="6">
        <f>1.23*13997</f>
        <v>17216.310000000001</v>
      </c>
      <c r="E20" s="6">
        <f>1.23*19415</f>
        <v>23880.45</v>
      </c>
      <c r="F20" s="6">
        <f>1.23*20137</f>
        <v>24768.51</v>
      </c>
      <c r="G20" s="6">
        <f>1.23*29257</f>
        <v>35986.11</v>
      </c>
      <c r="H20" s="6">
        <f>1.23*48220</f>
        <v>59310.6</v>
      </c>
      <c r="I20" s="6">
        <f>1.23*60953</f>
        <v>74972.19</v>
      </c>
      <c r="J20" s="6">
        <f>1.23*97524</f>
        <v>119954.52</v>
      </c>
      <c r="K20" s="40" t="s">
        <v>3</v>
      </c>
    </row>
    <row r="21" spans="1:11" x14ac:dyDescent="0.25">
      <c r="A21" s="31">
        <v>500</v>
      </c>
      <c r="B21" s="6">
        <f>1.23*12507</f>
        <v>15383.61</v>
      </c>
      <c r="C21" s="6">
        <f>1.23*17699</f>
        <v>21769.77</v>
      </c>
      <c r="D21" s="6">
        <f>1.23*25736</f>
        <v>31655.279999999999</v>
      </c>
      <c r="E21" s="6">
        <f>1.23*32057</f>
        <v>39430.11</v>
      </c>
      <c r="F21" s="6">
        <f>1.23*30386</f>
        <v>37374.78</v>
      </c>
      <c r="G21" s="6">
        <f>1.23*39822</f>
        <v>48981.06</v>
      </c>
      <c r="H21" s="6">
        <f>1.23*59733</f>
        <v>73471.59</v>
      </c>
      <c r="I21" s="6">
        <f>1.23*87004</f>
        <v>107014.92</v>
      </c>
      <c r="J21" s="3" t="s">
        <v>2</v>
      </c>
      <c r="K21" s="40" t="s">
        <v>3</v>
      </c>
    </row>
    <row r="22" spans="1:11" x14ac:dyDescent="0.25">
      <c r="A22" s="31">
        <v>600</v>
      </c>
      <c r="B22" s="6">
        <f>1.23*17789</f>
        <v>21880.47</v>
      </c>
      <c r="C22" s="6">
        <f>1.23*22033</f>
        <v>27100.59</v>
      </c>
      <c r="D22" s="6">
        <f>1.23*36120</f>
        <v>44427.6</v>
      </c>
      <c r="E22" s="6">
        <f>1.23*45150</f>
        <v>55534.5</v>
      </c>
      <c r="F22" s="6">
        <f>1.23*41041</f>
        <v>50480.43</v>
      </c>
      <c r="G22" s="6">
        <f>1.23*55083</f>
        <v>67752.09</v>
      </c>
      <c r="H22" s="6">
        <f>1.23*81722</f>
        <v>100518.06</v>
      </c>
      <c r="I22" s="6">
        <f>1.23*121905</f>
        <v>149943.15</v>
      </c>
      <c r="J22" s="3" t="s">
        <v>3</v>
      </c>
      <c r="K22" s="40" t="s">
        <v>3</v>
      </c>
    </row>
    <row r="23" spans="1:11" x14ac:dyDescent="0.25">
      <c r="A23" s="31">
        <v>700</v>
      </c>
      <c r="B23" s="6">
        <f>1.23*26864</f>
        <v>33042.720000000001</v>
      </c>
      <c r="C23" s="6">
        <f>1.23*29438</f>
        <v>36208.74</v>
      </c>
      <c r="D23" s="6">
        <f>1.23*38016</f>
        <v>46759.68</v>
      </c>
      <c r="E23" s="6">
        <f>1.23*47814</f>
        <v>58811.22</v>
      </c>
      <c r="F23" s="6">
        <f>1.23*57340</f>
        <v>70528.2</v>
      </c>
      <c r="G23" s="6">
        <f>1.23*75401</f>
        <v>92743.23</v>
      </c>
      <c r="H23" s="6">
        <f>1.23*102942</f>
        <v>126618.66</v>
      </c>
      <c r="I23" s="6">
        <f>1.23*135902</f>
        <v>167159.46</v>
      </c>
      <c r="J23" s="3" t="s">
        <v>3</v>
      </c>
      <c r="K23" s="40" t="s">
        <v>3</v>
      </c>
    </row>
    <row r="24" spans="1:11" x14ac:dyDescent="0.25">
      <c r="A24" s="31">
        <v>800</v>
      </c>
      <c r="B24" s="6">
        <f>1.23*35759</f>
        <v>43983.57</v>
      </c>
      <c r="C24" s="6">
        <f>1.23*39732</f>
        <v>48870.36</v>
      </c>
      <c r="D24" s="6">
        <f>1.23*47137</f>
        <v>57978.51</v>
      </c>
      <c r="E24" s="6">
        <f>1.23*59147</f>
        <v>72750.81</v>
      </c>
      <c r="F24" s="6">
        <f>1.23*81947</f>
        <v>100794.81</v>
      </c>
      <c r="G24" s="6">
        <f>1.23*96621</f>
        <v>118843.83</v>
      </c>
      <c r="H24" s="6">
        <f>1.23*155181</f>
        <v>190872.63</v>
      </c>
      <c r="I24" s="6">
        <f>1.23*209045</f>
        <v>257125.35</v>
      </c>
      <c r="J24" s="3" t="s">
        <v>3</v>
      </c>
      <c r="K24" s="40" t="s">
        <v>3</v>
      </c>
    </row>
    <row r="25" spans="1:11" x14ac:dyDescent="0.25">
      <c r="A25" s="31">
        <v>1000</v>
      </c>
      <c r="B25" s="6">
        <f>1.23*53458</f>
        <v>65753.34</v>
      </c>
      <c r="C25" s="6">
        <f>1.23*53729</f>
        <v>66086.67</v>
      </c>
      <c r="D25" s="6">
        <f>1.23*80999</f>
        <v>99628.77</v>
      </c>
      <c r="E25" s="6">
        <f>1.23*93912</f>
        <v>115511.76</v>
      </c>
      <c r="F25" s="3" t="s">
        <v>2</v>
      </c>
      <c r="G25" s="3" t="s">
        <v>2</v>
      </c>
      <c r="H25" s="3" t="s">
        <v>2</v>
      </c>
      <c r="I25" s="3" t="s">
        <v>2</v>
      </c>
      <c r="J25" s="3" t="s">
        <v>3</v>
      </c>
      <c r="K25" s="40" t="s">
        <v>3</v>
      </c>
    </row>
    <row r="26" spans="1:11" ht="15.75" thickBot="1" x14ac:dyDescent="0.3">
      <c r="A26" s="33">
        <v>1200</v>
      </c>
      <c r="B26" s="42" t="s">
        <v>2</v>
      </c>
      <c r="C26" s="42" t="s">
        <v>2</v>
      </c>
      <c r="D26" s="42" t="s">
        <v>2</v>
      </c>
      <c r="E26" s="42" t="s">
        <v>2</v>
      </c>
      <c r="F26" s="42" t="s">
        <v>2</v>
      </c>
      <c r="G26" s="42" t="s">
        <v>2</v>
      </c>
      <c r="H26" s="42" t="s">
        <v>2</v>
      </c>
      <c r="I26" s="42" t="s">
        <v>2</v>
      </c>
      <c r="J26" s="42" t="s">
        <v>3</v>
      </c>
      <c r="K26" s="43" t="s">
        <v>3</v>
      </c>
    </row>
    <row r="28" spans="1:11" ht="18.75" x14ac:dyDescent="0.3">
      <c r="A28" s="11"/>
      <c r="B28" s="19"/>
      <c r="C28" s="19" t="s">
        <v>12</v>
      </c>
      <c r="D28" s="19"/>
      <c r="E28" s="11"/>
    </row>
    <row r="30" spans="1:11" ht="18.75" x14ac:dyDescent="0.3">
      <c r="A30" s="15"/>
      <c r="B30" s="15"/>
      <c r="C30" s="15"/>
      <c r="D30" s="18" t="s">
        <v>9</v>
      </c>
      <c r="E30" s="15"/>
      <c r="F30" s="15"/>
      <c r="G30" s="15"/>
    </row>
    <row r="31" spans="1:11" ht="18.75" x14ac:dyDescent="0.3">
      <c r="A31" s="15"/>
      <c r="B31" s="15"/>
      <c r="C31" s="15"/>
      <c r="D31" s="18" t="s">
        <v>11</v>
      </c>
      <c r="E31" s="15"/>
      <c r="F31" s="15"/>
      <c r="G31" s="15"/>
    </row>
  </sheetData>
  <mergeCells count="4">
    <mergeCell ref="B3:C3"/>
    <mergeCell ref="D3:E3"/>
    <mergeCell ref="F3:G3"/>
    <mergeCell ref="B4:K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H8" sqref="H8"/>
    </sheetView>
  </sheetViews>
  <sheetFormatPr defaultRowHeight="15" x14ac:dyDescent="0.25"/>
  <cols>
    <col min="2" max="11" width="9.42578125" bestFit="1" customWidth="1"/>
  </cols>
  <sheetData>
    <row r="1" spans="1:11" ht="26.25" x14ac:dyDescent="0.4">
      <c r="B1" s="13" t="s">
        <v>16</v>
      </c>
    </row>
    <row r="2" spans="1:11" ht="15.75" thickBot="1" x14ac:dyDescent="0.3"/>
    <row r="3" spans="1:11" x14ac:dyDescent="0.25">
      <c r="A3" s="27" t="s">
        <v>0</v>
      </c>
      <c r="B3" s="55">
        <v>10</v>
      </c>
      <c r="C3" s="56"/>
      <c r="D3" s="57">
        <v>16</v>
      </c>
      <c r="E3" s="57"/>
      <c r="F3" s="58">
        <v>25</v>
      </c>
      <c r="G3" s="56"/>
      <c r="H3" s="28">
        <v>40</v>
      </c>
      <c r="I3" s="28">
        <v>63</v>
      </c>
      <c r="J3" s="28">
        <v>100</v>
      </c>
      <c r="K3" s="29">
        <v>160</v>
      </c>
    </row>
    <row r="4" spans="1:11" x14ac:dyDescent="0.25">
      <c r="A4" s="30"/>
      <c r="B4" s="59" t="s">
        <v>13</v>
      </c>
      <c r="C4" s="60"/>
      <c r="D4" s="60"/>
      <c r="E4" s="60"/>
      <c r="F4" s="60"/>
      <c r="G4" s="60"/>
      <c r="H4" s="60"/>
      <c r="I4" s="60"/>
      <c r="J4" s="60"/>
      <c r="K4" s="61"/>
    </row>
    <row r="5" spans="1:11" x14ac:dyDescent="0.25">
      <c r="A5" s="31" t="s">
        <v>1</v>
      </c>
      <c r="B5" s="2" t="s">
        <v>14</v>
      </c>
      <c r="C5" s="1" t="s">
        <v>15</v>
      </c>
      <c r="D5" s="2" t="s">
        <v>14</v>
      </c>
      <c r="E5" s="1" t="s">
        <v>15</v>
      </c>
      <c r="F5" s="2" t="s">
        <v>14</v>
      </c>
      <c r="G5" s="1" t="s">
        <v>15</v>
      </c>
      <c r="H5" s="1" t="s">
        <v>15</v>
      </c>
      <c r="I5" s="1" t="s">
        <v>15</v>
      </c>
      <c r="J5" s="1" t="s">
        <v>15</v>
      </c>
      <c r="K5" s="32" t="s">
        <v>15</v>
      </c>
    </row>
    <row r="6" spans="1:11" x14ac:dyDescent="0.25">
      <c r="A6" s="31">
        <v>15</v>
      </c>
      <c r="B6" s="23">
        <v>1269</v>
      </c>
      <c r="C6" s="6">
        <v>1410</v>
      </c>
      <c r="D6" s="24">
        <v>1269</v>
      </c>
      <c r="E6" s="6">
        <v>1410</v>
      </c>
      <c r="F6" s="24">
        <v>1269</v>
      </c>
      <c r="G6" s="6">
        <v>1410</v>
      </c>
      <c r="H6" s="6">
        <v>1410</v>
      </c>
      <c r="I6" s="6">
        <v>2250</v>
      </c>
      <c r="J6" s="6">
        <v>2250</v>
      </c>
      <c r="K6" s="41">
        <v>2250</v>
      </c>
    </row>
    <row r="7" spans="1:11" x14ac:dyDescent="0.25">
      <c r="A7" s="31">
        <v>20</v>
      </c>
      <c r="B7" s="23">
        <v>1485</v>
      </c>
      <c r="C7" s="6">
        <v>1650</v>
      </c>
      <c r="D7" s="24">
        <v>1485</v>
      </c>
      <c r="E7" s="6">
        <v>1650</v>
      </c>
      <c r="F7" s="24">
        <v>1485</v>
      </c>
      <c r="G7" s="6">
        <v>1650</v>
      </c>
      <c r="H7" s="6">
        <v>1650</v>
      </c>
      <c r="I7" s="6">
        <v>2370</v>
      </c>
      <c r="J7" s="6">
        <v>2370</v>
      </c>
      <c r="K7" s="41">
        <v>2370</v>
      </c>
    </row>
    <row r="8" spans="1:11" x14ac:dyDescent="0.25">
      <c r="A8" s="31">
        <v>25</v>
      </c>
      <c r="B8" s="23">
        <v>1647</v>
      </c>
      <c r="C8" s="6">
        <v>1830</v>
      </c>
      <c r="D8" s="24">
        <v>1647</v>
      </c>
      <c r="E8" s="6">
        <v>1830</v>
      </c>
      <c r="F8" s="24">
        <v>1647</v>
      </c>
      <c r="G8" s="6">
        <v>1830</v>
      </c>
      <c r="H8" s="6">
        <v>1830</v>
      </c>
      <c r="I8" s="6">
        <v>3330</v>
      </c>
      <c r="J8" s="6">
        <v>3330</v>
      </c>
      <c r="K8" s="41">
        <v>3330</v>
      </c>
    </row>
    <row r="9" spans="1:11" x14ac:dyDescent="0.25">
      <c r="A9" s="31">
        <v>32</v>
      </c>
      <c r="B9" s="23">
        <v>2295</v>
      </c>
      <c r="C9" s="6">
        <v>2550</v>
      </c>
      <c r="D9" s="24">
        <v>2295</v>
      </c>
      <c r="E9" s="6">
        <v>2550</v>
      </c>
      <c r="F9" s="24">
        <v>2295</v>
      </c>
      <c r="G9" s="6">
        <v>2550</v>
      </c>
      <c r="H9" s="6">
        <v>2550</v>
      </c>
      <c r="I9" s="6">
        <v>4170</v>
      </c>
      <c r="J9" s="6">
        <v>4170</v>
      </c>
      <c r="K9" s="41">
        <v>4170</v>
      </c>
    </row>
    <row r="10" spans="1:11" x14ac:dyDescent="0.25">
      <c r="A10" s="31">
        <v>40</v>
      </c>
      <c r="B10" s="23">
        <v>2673</v>
      </c>
      <c r="C10" s="6">
        <v>2970</v>
      </c>
      <c r="D10" s="24">
        <v>2673</v>
      </c>
      <c r="E10" s="6">
        <v>2970</v>
      </c>
      <c r="F10" s="24">
        <v>2673</v>
      </c>
      <c r="G10" s="6">
        <v>2970</v>
      </c>
      <c r="H10" s="6">
        <v>2970</v>
      </c>
      <c r="I10" s="6">
        <v>5250</v>
      </c>
      <c r="J10" s="6">
        <v>5250</v>
      </c>
      <c r="K10" s="41">
        <v>5250</v>
      </c>
    </row>
    <row r="11" spans="1:11" x14ac:dyDescent="0.25">
      <c r="A11" s="31">
        <v>50</v>
      </c>
      <c r="B11" s="23">
        <v>2997</v>
      </c>
      <c r="C11" s="6">
        <v>3330</v>
      </c>
      <c r="D11" s="24">
        <v>2997</v>
      </c>
      <c r="E11" s="6">
        <v>3330</v>
      </c>
      <c r="F11" s="24">
        <v>3267</v>
      </c>
      <c r="G11" s="6">
        <v>3630</v>
      </c>
      <c r="H11" s="6">
        <v>3630</v>
      </c>
      <c r="I11" s="6">
        <v>5550</v>
      </c>
      <c r="J11" s="6">
        <v>7170</v>
      </c>
      <c r="K11" s="41">
        <v>7170</v>
      </c>
    </row>
    <row r="12" spans="1:11" x14ac:dyDescent="0.25">
      <c r="A12" s="31">
        <v>65</v>
      </c>
      <c r="B12" s="23">
        <v>3915</v>
      </c>
      <c r="C12" s="6">
        <v>4350</v>
      </c>
      <c r="D12" s="24">
        <v>3915</v>
      </c>
      <c r="E12" s="6">
        <v>4350</v>
      </c>
      <c r="F12" s="24">
        <v>4239</v>
      </c>
      <c r="G12" s="6">
        <v>4710</v>
      </c>
      <c r="H12" s="6">
        <v>4710</v>
      </c>
      <c r="I12" s="6">
        <v>7050</v>
      </c>
      <c r="J12" s="3" t="s">
        <v>2</v>
      </c>
      <c r="K12" s="40" t="s">
        <v>2</v>
      </c>
    </row>
    <row r="13" spans="1:11" x14ac:dyDescent="0.25">
      <c r="A13" s="31">
        <v>80</v>
      </c>
      <c r="B13" s="23">
        <v>5103</v>
      </c>
      <c r="C13" s="6">
        <v>5670</v>
      </c>
      <c r="D13" s="24">
        <v>5103</v>
      </c>
      <c r="E13" s="6">
        <v>5670</v>
      </c>
      <c r="F13" s="24">
        <v>5805</v>
      </c>
      <c r="G13" s="6">
        <v>6450</v>
      </c>
      <c r="H13" s="6">
        <v>6450</v>
      </c>
      <c r="I13" s="3" t="s">
        <v>2</v>
      </c>
      <c r="J13" s="3" t="s">
        <v>2</v>
      </c>
      <c r="K13" s="40" t="s">
        <v>2</v>
      </c>
    </row>
    <row r="14" spans="1:11" x14ac:dyDescent="0.25">
      <c r="A14" s="31">
        <v>100</v>
      </c>
      <c r="B14" s="23">
        <v>6183</v>
      </c>
      <c r="C14" s="6">
        <v>6870</v>
      </c>
      <c r="D14" s="24">
        <v>6183</v>
      </c>
      <c r="E14" s="6">
        <v>6870</v>
      </c>
      <c r="F14" s="6" t="s">
        <v>2</v>
      </c>
      <c r="G14" s="3" t="s">
        <v>2</v>
      </c>
      <c r="H14" s="3" t="s">
        <v>2</v>
      </c>
      <c r="I14" s="3" t="s">
        <v>2</v>
      </c>
      <c r="J14" s="3" t="s">
        <v>2</v>
      </c>
      <c r="K14" s="40" t="s">
        <v>2</v>
      </c>
    </row>
    <row r="15" spans="1:11" x14ac:dyDescent="0.25">
      <c r="A15" s="31">
        <v>150</v>
      </c>
      <c r="B15" s="3" t="s">
        <v>2</v>
      </c>
      <c r="C15" s="26" t="s">
        <v>2</v>
      </c>
      <c r="D15" s="26" t="s">
        <v>2</v>
      </c>
      <c r="E15" s="26" t="s">
        <v>2</v>
      </c>
      <c r="F15" s="26" t="s">
        <v>2</v>
      </c>
      <c r="G15" s="26" t="s">
        <v>2</v>
      </c>
      <c r="H15" s="25">
        <v>12485.73</v>
      </c>
      <c r="I15" s="25">
        <v>23574.18</v>
      </c>
      <c r="J15" s="25">
        <v>31432.649999999998</v>
      </c>
      <c r="K15" s="44">
        <v>33923.4</v>
      </c>
    </row>
    <row r="16" spans="1:11" x14ac:dyDescent="0.25">
      <c r="A16" s="31">
        <v>200</v>
      </c>
      <c r="B16" s="3" t="s">
        <v>2</v>
      </c>
      <c r="C16" s="3" t="s">
        <v>2</v>
      </c>
      <c r="D16" s="3" t="s">
        <v>2</v>
      </c>
      <c r="E16" s="3" t="s">
        <v>2</v>
      </c>
      <c r="F16" s="3" t="s">
        <v>2</v>
      </c>
      <c r="G16" s="3" t="s">
        <v>2</v>
      </c>
      <c r="H16" s="6">
        <v>23382.3</v>
      </c>
      <c r="I16" s="6">
        <v>35073.449999999997</v>
      </c>
      <c r="J16" s="6">
        <v>51977.34</v>
      </c>
      <c r="K16" s="41">
        <v>57497.58</v>
      </c>
    </row>
    <row r="17" spans="1:11" x14ac:dyDescent="0.25">
      <c r="A17" s="31">
        <v>250</v>
      </c>
      <c r="B17" s="6">
        <v>10205.31</v>
      </c>
      <c r="C17" s="6">
        <v>14029.38</v>
      </c>
      <c r="D17" s="6">
        <v>13886.699999999999</v>
      </c>
      <c r="E17" s="6">
        <v>16635.75</v>
      </c>
      <c r="F17" s="6">
        <v>18111.75</v>
      </c>
      <c r="G17" s="6">
        <v>23382.3</v>
      </c>
      <c r="H17" s="6">
        <v>36023.01</v>
      </c>
      <c r="I17" s="6">
        <v>48480.45</v>
      </c>
      <c r="J17" s="6">
        <v>81684.3</v>
      </c>
      <c r="K17" s="41">
        <v>90462.81</v>
      </c>
    </row>
    <row r="18" spans="1:11" x14ac:dyDescent="0.25">
      <c r="A18" s="31">
        <v>300</v>
      </c>
      <c r="B18" s="6">
        <v>12362.73</v>
      </c>
      <c r="C18" s="6">
        <v>17823.93</v>
      </c>
      <c r="D18" s="6">
        <v>17057.64</v>
      </c>
      <c r="E18" s="6">
        <v>21849.72</v>
      </c>
      <c r="F18" s="6">
        <v>22998.54</v>
      </c>
      <c r="G18" s="6">
        <v>31623.3</v>
      </c>
      <c r="H18" s="6">
        <v>54623.07</v>
      </c>
      <c r="I18" s="6">
        <v>65164.17</v>
      </c>
      <c r="J18" s="6">
        <v>122469.87</v>
      </c>
      <c r="K18" s="41">
        <v>135119.19</v>
      </c>
    </row>
    <row r="19" spans="1:11" x14ac:dyDescent="0.25">
      <c r="A19" s="31">
        <v>350</v>
      </c>
      <c r="B19" s="6">
        <v>15189.27</v>
      </c>
      <c r="C19" s="6">
        <v>22998.54</v>
      </c>
      <c r="D19" s="6">
        <v>21925.98</v>
      </c>
      <c r="E19" s="6">
        <v>30665.13</v>
      </c>
      <c r="F19" s="6">
        <v>32917.26</v>
      </c>
      <c r="G19" s="6">
        <v>44081.97</v>
      </c>
      <c r="H19" s="6">
        <v>67080.509999999995</v>
      </c>
      <c r="I19" s="6">
        <v>94487.37</v>
      </c>
      <c r="J19" s="6">
        <v>163867.98000000001</v>
      </c>
      <c r="K19" s="41" t="s">
        <v>5</v>
      </c>
    </row>
    <row r="20" spans="1:11" x14ac:dyDescent="0.25">
      <c r="A20" s="31">
        <v>400</v>
      </c>
      <c r="B20" s="6">
        <v>20603.73</v>
      </c>
      <c r="C20" s="6">
        <v>28748.79</v>
      </c>
      <c r="D20" s="6">
        <v>29706.959999999999</v>
      </c>
      <c r="E20" s="6">
        <v>41206.229999999996</v>
      </c>
      <c r="F20" s="6">
        <v>42740.04</v>
      </c>
      <c r="G20" s="6">
        <v>62097.78</v>
      </c>
      <c r="H20" s="6">
        <v>102345.84</v>
      </c>
      <c r="I20" s="6">
        <v>130136.45999999999</v>
      </c>
      <c r="J20" s="6">
        <v>207374.31</v>
      </c>
      <c r="K20" s="41" t="s">
        <v>5</v>
      </c>
    </row>
    <row r="21" spans="1:11" x14ac:dyDescent="0.25">
      <c r="A21" s="31">
        <v>500</v>
      </c>
      <c r="B21" s="6">
        <v>26544.63</v>
      </c>
      <c r="C21" s="6">
        <v>37564.199999999997</v>
      </c>
      <c r="D21" s="6">
        <v>54623.07</v>
      </c>
      <c r="E21" s="6">
        <v>68038.679999999993</v>
      </c>
      <c r="F21" s="6">
        <v>65164.17</v>
      </c>
      <c r="G21" s="6">
        <v>84330.03</v>
      </c>
      <c r="H21" s="6">
        <v>126494.43</v>
      </c>
      <c r="I21" s="6">
        <v>183992.01</v>
      </c>
      <c r="J21" s="3" t="s">
        <v>3</v>
      </c>
      <c r="K21" s="41" t="s">
        <v>5</v>
      </c>
    </row>
    <row r="22" spans="1:11" x14ac:dyDescent="0.25">
      <c r="A22" s="31">
        <v>600</v>
      </c>
      <c r="B22" s="6">
        <v>37757.31</v>
      </c>
      <c r="C22" s="6">
        <v>46765.83</v>
      </c>
      <c r="D22" s="6">
        <v>76663.44</v>
      </c>
      <c r="E22" s="6">
        <v>94871.13</v>
      </c>
      <c r="F22" s="6">
        <v>87204.54</v>
      </c>
      <c r="G22" s="6">
        <v>116911.5</v>
      </c>
      <c r="H22" s="6">
        <v>172492.74</v>
      </c>
      <c r="I22" s="6">
        <v>257780.94</v>
      </c>
      <c r="J22" s="3" t="s">
        <v>3</v>
      </c>
      <c r="K22" s="41" t="s">
        <v>5</v>
      </c>
    </row>
    <row r="23" spans="1:11" x14ac:dyDescent="0.25">
      <c r="A23" s="31">
        <v>700</v>
      </c>
      <c r="B23" s="6">
        <v>57017.88</v>
      </c>
      <c r="C23" s="6">
        <v>62480.31</v>
      </c>
      <c r="D23" s="6">
        <v>80688</v>
      </c>
      <c r="E23" s="6">
        <v>101483.61</v>
      </c>
      <c r="F23" s="6">
        <v>121703.58</v>
      </c>
      <c r="G23" s="6">
        <v>160035.29999999999</v>
      </c>
      <c r="H23" s="6">
        <v>218491.05</v>
      </c>
      <c r="I23" s="6">
        <v>288446.07</v>
      </c>
      <c r="J23" s="3" t="s">
        <v>5</v>
      </c>
      <c r="K23" s="41" t="s">
        <v>5</v>
      </c>
    </row>
    <row r="24" spans="1:11" x14ac:dyDescent="0.25">
      <c r="A24" s="31">
        <v>800</v>
      </c>
      <c r="B24" s="6">
        <v>75895.92</v>
      </c>
      <c r="C24" s="6">
        <v>84330.03</v>
      </c>
      <c r="D24" s="6">
        <v>100045.74</v>
      </c>
      <c r="E24" s="6">
        <v>125536.26</v>
      </c>
      <c r="F24" s="6">
        <v>173561.61</v>
      </c>
      <c r="G24" s="6">
        <v>205074.21</v>
      </c>
      <c r="H24" s="6">
        <v>329364.47999999998</v>
      </c>
      <c r="I24" s="6">
        <v>443689.29</v>
      </c>
      <c r="J24" s="3" t="s">
        <v>5</v>
      </c>
      <c r="K24" s="41" t="s">
        <v>5</v>
      </c>
    </row>
    <row r="25" spans="1:11" x14ac:dyDescent="0.25">
      <c r="A25" s="31">
        <v>1000</v>
      </c>
      <c r="B25" s="6">
        <v>113462.58</v>
      </c>
      <c r="C25" s="6">
        <v>114036.99</v>
      </c>
      <c r="D25" s="6">
        <v>171918.33</v>
      </c>
      <c r="E25" s="6">
        <v>199325.19</v>
      </c>
      <c r="F25" s="3" t="s">
        <v>3</v>
      </c>
      <c r="G25" s="3" t="s">
        <v>2</v>
      </c>
      <c r="H25" s="3" t="s">
        <v>2</v>
      </c>
      <c r="I25" s="3" t="s">
        <v>2</v>
      </c>
      <c r="J25" s="3" t="s">
        <v>5</v>
      </c>
      <c r="K25" s="41" t="s">
        <v>5</v>
      </c>
    </row>
    <row r="26" spans="1:11" ht="15.75" thickBot="1" x14ac:dyDescent="0.3">
      <c r="A26" s="33">
        <v>1200</v>
      </c>
      <c r="B26" s="42" t="s">
        <v>2</v>
      </c>
      <c r="C26" s="42" t="s">
        <v>2</v>
      </c>
      <c r="D26" s="42" t="s">
        <v>2</v>
      </c>
      <c r="E26" s="42" t="s">
        <v>2</v>
      </c>
      <c r="F26" s="42" t="s">
        <v>3</v>
      </c>
      <c r="G26" s="42" t="s">
        <v>2</v>
      </c>
      <c r="H26" s="42" t="s">
        <v>2</v>
      </c>
      <c r="I26" s="42" t="s">
        <v>2</v>
      </c>
      <c r="J26" s="42" t="s">
        <v>5</v>
      </c>
      <c r="K26" s="45"/>
    </row>
    <row r="28" spans="1:11" ht="18.75" x14ac:dyDescent="0.3">
      <c r="A28" s="11"/>
      <c r="B28" s="19"/>
      <c r="C28" s="19" t="s">
        <v>12</v>
      </c>
      <c r="D28" s="19"/>
      <c r="E28" s="11"/>
    </row>
    <row r="30" spans="1:11" ht="18.75" x14ac:dyDescent="0.3">
      <c r="A30" s="15"/>
      <c r="B30" s="15"/>
      <c r="C30" s="15"/>
      <c r="D30" s="18" t="s">
        <v>9</v>
      </c>
      <c r="E30" s="15"/>
      <c r="F30" s="15"/>
      <c r="G30" s="15"/>
    </row>
    <row r="31" spans="1:11" ht="18.75" x14ac:dyDescent="0.3">
      <c r="A31" s="15"/>
      <c r="B31" s="15"/>
      <c r="C31" s="15"/>
      <c r="D31" s="18" t="s">
        <v>11</v>
      </c>
      <c r="E31" s="15"/>
      <c r="F31" s="15"/>
      <c r="G31" s="15"/>
    </row>
  </sheetData>
  <mergeCells count="4">
    <mergeCell ref="B3:C3"/>
    <mergeCell ref="D3:E3"/>
    <mergeCell ref="F3:G3"/>
    <mergeCell ref="B4:K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G19" sqref="G19"/>
    </sheetView>
  </sheetViews>
  <sheetFormatPr defaultRowHeight="15" x14ac:dyDescent="0.25"/>
  <cols>
    <col min="2" max="8" width="9.28515625" bestFit="1" customWidth="1"/>
    <col min="9" max="9" width="9.42578125" bestFit="1" customWidth="1"/>
    <col min="10" max="11" width="9.28515625" bestFit="1" customWidth="1"/>
  </cols>
  <sheetData>
    <row r="1" spans="1:11" ht="26.25" x14ac:dyDescent="0.4">
      <c r="B1" s="13" t="s">
        <v>16</v>
      </c>
    </row>
    <row r="2" spans="1:11" ht="15.75" thickBot="1" x14ac:dyDescent="0.3"/>
    <row r="3" spans="1:11" x14ac:dyDescent="0.25">
      <c r="A3" s="27" t="s">
        <v>0</v>
      </c>
      <c r="B3" s="55">
        <v>10</v>
      </c>
      <c r="C3" s="56"/>
      <c r="D3" s="57">
        <v>16</v>
      </c>
      <c r="E3" s="57"/>
      <c r="F3" s="58">
        <v>25</v>
      </c>
      <c r="G3" s="56"/>
      <c r="H3" s="28">
        <v>40</v>
      </c>
      <c r="I3" s="28">
        <v>63</v>
      </c>
      <c r="J3" s="28">
        <v>100</v>
      </c>
      <c r="K3" s="29">
        <v>160</v>
      </c>
    </row>
    <row r="4" spans="1:11" x14ac:dyDescent="0.25">
      <c r="A4" s="30"/>
      <c r="B4" s="59" t="s">
        <v>13</v>
      </c>
      <c r="C4" s="60"/>
      <c r="D4" s="60"/>
      <c r="E4" s="60"/>
      <c r="F4" s="60"/>
      <c r="G4" s="60"/>
      <c r="H4" s="60"/>
      <c r="I4" s="60"/>
      <c r="J4" s="60"/>
      <c r="K4" s="61"/>
    </row>
    <row r="5" spans="1:11" x14ac:dyDescent="0.25">
      <c r="A5" s="31" t="s">
        <v>1</v>
      </c>
      <c r="B5" s="2" t="s">
        <v>14</v>
      </c>
      <c r="C5" s="1" t="s">
        <v>15</v>
      </c>
      <c r="D5" s="2" t="s">
        <v>14</v>
      </c>
      <c r="E5" s="1" t="s">
        <v>15</v>
      </c>
      <c r="F5" s="2" t="s">
        <v>14</v>
      </c>
      <c r="G5" s="1" t="s">
        <v>15</v>
      </c>
      <c r="H5" s="1" t="s">
        <v>15</v>
      </c>
      <c r="I5" s="1" t="s">
        <v>15</v>
      </c>
      <c r="J5" s="1" t="s">
        <v>15</v>
      </c>
      <c r="K5" s="32" t="s">
        <v>15</v>
      </c>
    </row>
    <row r="6" spans="1:11" x14ac:dyDescent="0.25">
      <c r="A6" s="31">
        <v>15</v>
      </c>
      <c r="B6" s="5">
        <v>491.40000000000003</v>
      </c>
      <c r="C6" s="5">
        <v>546</v>
      </c>
      <c r="D6" s="5">
        <v>491.40000000000003</v>
      </c>
      <c r="E6" s="5">
        <v>546</v>
      </c>
      <c r="F6" s="5">
        <v>491.40000000000003</v>
      </c>
      <c r="G6" s="5">
        <v>546</v>
      </c>
      <c r="H6" s="5">
        <v>546</v>
      </c>
      <c r="I6" s="5">
        <v>840</v>
      </c>
      <c r="J6" s="5">
        <v>840</v>
      </c>
      <c r="K6" s="39">
        <v>840</v>
      </c>
    </row>
    <row r="7" spans="1:11" x14ac:dyDescent="0.25">
      <c r="A7" s="31">
        <v>20</v>
      </c>
      <c r="B7" s="5">
        <v>567</v>
      </c>
      <c r="C7" s="5">
        <v>630</v>
      </c>
      <c r="D7" s="5">
        <v>567</v>
      </c>
      <c r="E7" s="5">
        <v>630</v>
      </c>
      <c r="F7" s="5">
        <v>567</v>
      </c>
      <c r="G7" s="5">
        <v>630</v>
      </c>
      <c r="H7" s="5">
        <v>630</v>
      </c>
      <c r="I7" s="5">
        <v>882</v>
      </c>
      <c r="J7" s="5">
        <v>882</v>
      </c>
      <c r="K7" s="39">
        <v>882</v>
      </c>
    </row>
    <row r="8" spans="1:11" x14ac:dyDescent="0.25">
      <c r="A8" s="31">
        <v>25</v>
      </c>
      <c r="B8" s="5">
        <v>623.70000000000005</v>
      </c>
      <c r="C8" s="5">
        <v>693</v>
      </c>
      <c r="D8" s="5">
        <v>623.70000000000005</v>
      </c>
      <c r="E8" s="5">
        <v>693</v>
      </c>
      <c r="F8" s="5">
        <v>623.70000000000005</v>
      </c>
      <c r="G8" s="5">
        <v>693</v>
      </c>
      <c r="H8" s="5">
        <v>693</v>
      </c>
      <c r="I8" s="5">
        <v>1176</v>
      </c>
      <c r="J8" s="5">
        <v>1176</v>
      </c>
      <c r="K8" s="39">
        <v>1176</v>
      </c>
    </row>
    <row r="9" spans="1:11" x14ac:dyDescent="0.25">
      <c r="A9" s="31">
        <v>32</v>
      </c>
      <c r="B9" s="5">
        <v>850.5</v>
      </c>
      <c r="C9" s="5">
        <v>945</v>
      </c>
      <c r="D9" s="5">
        <v>850.5</v>
      </c>
      <c r="E9" s="5">
        <v>945</v>
      </c>
      <c r="F9" s="5">
        <v>850.5</v>
      </c>
      <c r="G9" s="5">
        <v>945</v>
      </c>
      <c r="H9" s="5">
        <v>945</v>
      </c>
      <c r="I9" s="5">
        <v>1512</v>
      </c>
      <c r="J9" s="5">
        <v>1512</v>
      </c>
      <c r="K9" s="39">
        <v>1512</v>
      </c>
    </row>
    <row r="10" spans="1:11" x14ac:dyDescent="0.25">
      <c r="A10" s="31">
        <v>40</v>
      </c>
      <c r="B10" s="5">
        <v>982.80000000000007</v>
      </c>
      <c r="C10" s="5">
        <v>1092</v>
      </c>
      <c r="D10" s="5">
        <v>982.80000000000007</v>
      </c>
      <c r="E10" s="5">
        <v>1092</v>
      </c>
      <c r="F10" s="5">
        <v>982.80000000000007</v>
      </c>
      <c r="G10" s="5">
        <v>1092</v>
      </c>
      <c r="H10" s="5">
        <v>1092</v>
      </c>
      <c r="I10" s="5">
        <v>1890</v>
      </c>
      <c r="J10" s="5">
        <v>1890</v>
      </c>
      <c r="K10" s="39">
        <v>1890</v>
      </c>
    </row>
    <row r="11" spans="1:11" x14ac:dyDescent="0.25">
      <c r="A11" s="31">
        <v>50</v>
      </c>
      <c r="B11" s="5">
        <v>1096.2</v>
      </c>
      <c r="C11" s="5">
        <v>1218</v>
      </c>
      <c r="D11" s="5">
        <v>1096.2</v>
      </c>
      <c r="E11" s="5">
        <v>1218</v>
      </c>
      <c r="F11" s="5">
        <v>1190.7</v>
      </c>
      <c r="G11" s="5">
        <v>1323</v>
      </c>
      <c r="H11" s="5">
        <v>1323</v>
      </c>
      <c r="I11" s="5">
        <v>1890</v>
      </c>
      <c r="J11" s="5">
        <v>2562</v>
      </c>
      <c r="K11" s="39">
        <v>2562</v>
      </c>
    </row>
    <row r="12" spans="1:11" x14ac:dyDescent="0.25">
      <c r="A12" s="31">
        <v>65</v>
      </c>
      <c r="B12" s="5">
        <v>1417.5</v>
      </c>
      <c r="C12" s="5">
        <v>1575</v>
      </c>
      <c r="D12" s="5">
        <v>1417.5</v>
      </c>
      <c r="E12" s="5">
        <v>1575</v>
      </c>
      <c r="F12" s="5">
        <v>1530.9</v>
      </c>
      <c r="G12" s="5">
        <v>1701</v>
      </c>
      <c r="H12" s="5">
        <v>1701</v>
      </c>
      <c r="I12" s="5">
        <v>2520</v>
      </c>
      <c r="J12" s="3" t="s">
        <v>2</v>
      </c>
      <c r="K12" s="40" t="s">
        <v>2</v>
      </c>
    </row>
    <row r="13" spans="1:11" x14ac:dyDescent="0.25">
      <c r="A13" s="31">
        <v>80</v>
      </c>
      <c r="B13" s="5">
        <v>1871.1000000000001</v>
      </c>
      <c r="C13" s="5">
        <v>2079</v>
      </c>
      <c r="D13" s="5">
        <v>1871.1000000000001</v>
      </c>
      <c r="E13" s="5">
        <v>2079</v>
      </c>
      <c r="F13" s="5">
        <v>2079</v>
      </c>
      <c r="G13" s="5">
        <v>2310</v>
      </c>
      <c r="H13" s="5">
        <v>2310</v>
      </c>
      <c r="I13" s="5">
        <v>3192</v>
      </c>
      <c r="J13" s="3" t="s">
        <v>2</v>
      </c>
      <c r="K13" s="40" t="s">
        <v>2</v>
      </c>
    </row>
    <row r="14" spans="1:11" x14ac:dyDescent="0.25">
      <c r="A14" s="31">
        <v>100</v>
      </c>
      <c r="B14" s="5">
        <v>2211.3000000000002</v>
      </c>
      <c r="C14" s="5">
        <v>2457</v>
      </c>
      <c r="D14" s="5">
        <v>2211.3000000000002</v>
      </c>
      <c r="E14" s="5">
        <v>2457</v>
      </c>
      <c r="F14" s="5">
        <v>2891.7000000000003</v>
      </c>
      <c r="G14" s="5">
        <v>3213</v>
      </c>
      <c r="H14" s="5">
        <v>3213</v>
      </c>
      <c r="I14" s="6" t="s">
        <v>2</v>
      </c>
      <c r="J14" s="3" t="s">
        <v>2</v>
      </c>
      <c r="K14" s="40" t="s">
        <v>2</v>
      </c>
    </row>
    <row r="15" spans="1:11" x14ac:dyDescent="0.25">
      <c r="A15" s="31">
        <v>150</v>
      </c>
      <c r="B15" s="3" t="s">
        <v>2</v>
      </c>
      <c r="C15" s="3" t="s">
        <v>2</v>
      </c>
      <c r="D15" s="3" t="s">
        <v>2</v>
      </c>
      <c r="E15" s="3" t="s">
        <v>2</v>
      </c>
      <c r="F15" s="3" t="s">
        <v>2</v>
      </c>
      <c r="G15" s="3" t="s">
        <v>2</v>
      </c>
      <c r="H15" s="6" t="s">
        <v>2</v>
      </c>
      <c r="I15" s="6" t="s">
        <v>2</v>
      </c>
      <c r="J15" s="3" t="s">
        <v>2</v>
      </c>
      <c r="K15" s="40" t="s">
        <v>4</v>
      </c>
    </row>
    <row r="16" spans="1:11" x14ac:dyDescent="0.25">
      <c r="A16" s="31">
        <v>200</v>
      </c>
      <c r="B16" s="3" t="s">
        <v>2</v>
      </c>
      <c r="C16" s="3" t="s">
        <v>2</v>
      </c>
      <c r="D16" s="3" t="s">
        <v>2</v>
      </c>
      <c r="E16" s="3" t="s">
        <v>2</v>
      </c>
      <c r="F16" s="3" t="s">
        <v>2</v>
      </c>
      <c r="G16" s="3" t="s">
        <v>2</v>
      </c>
      <c r="H16" s="6">
        <v>6302.5199999999995</v>
      </c>
      <c r="I16" s="6">
        <v>9453.7800000000007</v>
      </c>
      <c r="J16" s="6">
        <v>14009.699999999999</v>
      </c>
      <c r="K16" s="41">
        <v>15498</v>
      </c>
    </row>
    <row r="17" spans="1:11" x14ac:dyDescent="0.25">
      <c r="A17" s="31">
        <v>250</v>
      </c>
      <c r="B17" s="6">
        <v>2751.5099999999998</v>
      </c>
      <c r="C17" s="6">
        <v>3781.02</v>
      </c>
      <c r="D17" s="6">
        <v>3745.35</v>
      </c>
      <c r="E17" s="6">
        <v>4019.4000000000005</v>
      </c>
      <c r="F17" s="6">
        <v>4881.87</v>
      </c>
      <c r="G17" s="6">
        <v>6302.5199999999995</v>
      </c>
      <c r="H17" s="6">
        <v>9712.08</v>
      </c>
      <c r="I17" s="6">
        <v>13173.3</v>
      </c>
      <c r="J17" s="6">
        <v>22017</v>
      </c>
      <c r="K17" s="41">
        <v>24383.52</v>
      </c>
    </row>
    <row r="18" spans="1:11" x14ac:dyDescent="0.25">
      <c r="A18" s="31">
        <v>300</v>
      </c>
      <c r="B18" s="6">
        <v>3332.07</v>
      </c>
      <c r="C18" s="6">
        <v>4820.37</v>
      </c>
      <c r="D18" s="6">
        <v>4592.82</v>
      </c>
      <c r="E18" s="6">
        <v>5266.8</v>
      </c>
      <c r="F18" s="6">
        <v>6186.9</v>
      </c>
      <c r="G18" s="6">
        <v>8601.39</v>
      </c>
      <c r="H18" s="6">
        <v>14723.1</v>
      </c>
      <c r="I18" s="6">
        <v>17564.400000000001</v>
      </c>
      <c r="J18" s="6">
        <v>33010.74</v>
      </c>
      <c r="K18" s="41">
        <v>36420.300000000003</v>
      </c>
    </row>
    <row r="19" spans="1:11" x14ac:dyDescent="0.25">
      <c r="A19" s="31">
        <v>350</v>
      </c>
      <c r="B19" s="6">
        <v>4094.67</v>
      </c>
      <c r="C19" s="6">
        <v>6199.2</v>
      </c>
      <c r="D19" s="6">
        <v>5910.15</v>
      </c>
      <c r="E19" s="6">
        <v>7392.0000000000009</v>
      </c>
      <c r="F19" s="6">
        <v>8859.69</v>
      </c>
      <c r="G19" s="6">
        <v>12036.78</v>
      </c>
      <c r="H19" s="6">
        <v>18081</v>
      </c>
      <c r="I19" s="6">
        <v>25571.7</v>
      </c>
      <c r="J19" s="6">
        <v>44169.3</v>
      </c>
      <c r="K19" s="40" t="s">
        <v>2</v>
      </c>
    </row>
    <row r="20" spans="1:11" x14ac:dyDescent="0.25">
      <c r="A20" s="31">
        <v>400</v>
      </c>
      <c r="B20" s="6">
        <v>5569.44</v>
      </c>
      <c r="C20" s="6">
        <v>7749</v>
      </c>
      <c r="D20" s="6">
        <v>8007.3</v>
      </c>
      <c r="E20" s="6">
        <v>9933</v>
      </c>
      <c r="F20" s="6">
        <v>11520.18</v>
      </c>
      <c r="G20" s="6">
        <v>16737.84</v>
      </c>
      <c r="H20" s="6">
        <v>27586.44</v>
      </c>
      <c r="I20" s="6">
        <v>34870.5</v>
      </c>
      <c r="J20" s="6">
        <v>55792.799999999996</v>
      </c>
      <c r="K20" s="40" t="s">
        <v>3</v>
      </c>
    </row>
    <row r="21" spans="1:11" x14ac:dyDescent="0.25">
      <c r="A21" s="31">
        <v>500</v>
      </c>
      <c r="B21" s="6">
        <v>7154.91</v>
      </c>
      <c r="C21" s="6">
        <v>10125.36</v>
      </c>
      <c r="D21" s="6">
        <v>14723.1</v>
      </c>
      <c r="E21" s="6">
        <v>16401</v>
      </c>
      <c r="F21" s="6">
        <v>17383.59</v>
      </c>
      <c r="G21" s="6">
        <v>22782.06</v>
      </c>
      <c r="H21" s="6">
        <v>34173.089999999997</v>
      </c>
      <c r="I21" s="6">
        <v>49774.409999999996</v>
      </c>
      <c r="J21" s="3" t="s">
        <v>2</v>
      </c>
      <c r="K21" s="40" t="s">
        <v>3</v>
      </c>
    </row>
    <row r="22" spans="1:11" x14ac:dyDescent="0.25">
      <c r="A22" s="31">
        <v>600</v>
      </c>
      <c r="B22" s="6">
        <v>10177.02</v>
      </c>
      <c r="C22" s="6">
        <v>12605.039999999999</v>
      </c>
      <c r="D22" s="6">
        <v>20664</v>
      </c>
      <c r="E22" s="6">
        <v>23100.000000000004</v>
      </c>
      <c r="F22" s="6">
        <v>23479.47</v>
      </c>
      <c r="G22" s="6">
        <v>31512.6</v>
      </c>
      <c r="H22" s="6">
        <v>46752.3</v>
      </c>
      <c r="I22" s="6">
        <v>69741</v>
      </c>
      <c r="J22" s="3" t="s">
        <v>3</v>
      </c>
      <c r="K22" s="40" t="s">
        <v>3</v>
      </c>
    </row>
    <row r="23" spans="1:11" x14ac:dyDescent="0.25">
      <c r="A23" s="31">
        <v>700</v>
      </c>
      <c r="B23" s="6">
        <v>15368.85</v>
      </c>
      <c r="C23" s="6">
        <v>16841.16</v>
      </c>
      <c r="D23" s="6">
        <v>21748.86</v>
      </c>
      <c r="E23" s="6">
        <v>24462.9</v>
      </c>
      <c r="F23" s="6">
        <v>32804.1</v>
      </c>
      <c r="G23" s="6">
        <v>43136.1</v>
      </c>
      <c r="H23" s="6">
        <v>58892.4</v>
      </c>
      <c r="I23" s="6">
        <v>77748.3</v>
      </c>
      <c r="J23" s="3" t="s">
        <v>3</v>
      </c>
      <c r="K23" s="40" t="s">
        <v>3</v>
      </c>
    </row>
    <row r="24" spans="1:11" x14ac:dyDescent="0.25">
      <c r="A24" s="31">
        <v>800</v>
      </c>
      <c r="B24" s="6">
        <v>20457.36</v>
      </c>
      <c r="C24" s="6">
        <v>22730.400000000001</v>
      </c>
      <c r="D24" s="6">
        <v>26966.52</v>
      </c>
      <c r="E24" s="6">
        <v>30261.000000000004</v>
      </c>
      <c r="F24" s="6">
        <v>46881.45</v>
      </c>
      <c r="G24" s="6">
        <v>55276.2</v>
      </c>
      <c r="H24" s="6">
        <v>88777.709999999992</v>
      </c>
      <c r="I24" s="6">
        <v>119592.9</v>
      </c>
      <c r="J24" s="3" t="s">
        <v>3</v>
      </c>
      <c r="K24" s="40" t="s">
        <v>3</v>
      </c>
    </row>
    <row r="25" spans="1:11" x14ac:dyDescent="0.25">
      <c r="A25" s="31">
        <v>1000</v>
      </c>
      <c r="B25" s="6">
        <v>30582.720000000001</v>
      </c>
      <c r="C25" s="6">
        <v>30737.7</v>
      </c>
      <c r="D25" s="6">
        <v>46339.02</v>
      </c>
      <c r="E25" s="6">
        <v>48048.000000000007</v>
      </c>
      <c r="F25" s="3" t="s">
        <v>2</v>
      </c>
      <c r="G25" s="3" t="s">
        <v>2</v>
      </c>
      <c r="H25" s="3" t="s">
        <v>2</v>
      </c>
      <c r="I25" s="3" t="s">
        <v>2</v>
      </c>
      <c r="J25" s="3" t="s">
        <v>3</v>
      </c>
      <c r="K25" s="40" t="s">
        <v>3</v>
      </c>
    </row>
    <row r="26" spans="1:11" ht="15.75" thickBot="1" x14ac:dyDescent="0.3">
      <c r="A26" s="33">
        <v>1200</v>
      </c>
      <c r="B26" s="42" t="s">
        <v>2</v>
      </c>
      <c r="C26" s="42" t="s">
        <v>2</v>
      </c>
      <c r="D26" s="42" t="s">
        <v>2</v>
      </c>
      <c r="E26" s="42" t="s">
        <v>2</v>
      </c>
      <c r="F26" s="42" t="s">
        <v>2</v>
      </c>
      <c r="G26" s="42" t="s">
        <v>2</v>
      </c>
      <c r="H26" s="42" t="s">
        <v>2</v>
      </c>
      <c r="I26" s="42" t="s">
        <v>2</v>
      </c>
      <c r="J26" s="42" t="s">
        <v>3</v>
      </c>
      <c r="K26" s="43" t="s">
        <v>3</v>
      </c>
    </row>
    <row r="28" spans="1:11" ht="18.75" x14ac:dyDescent="0.3">
      <c r="A28" s="11"/>
      <c r="B28" s="19"/>
      <c r="C28" s="19" t="s">
        <v>12</v>
      </c>
      <c r="D28" s="19"/>
      <c r="E28" s="11"/>
    </row>
    <row r="30" spans="1:11" ht="18.75" x14ac:dyDescent="0.3">
      <c r="A30" s="15"/>
      <c r="B30" s="15"/>
      <c r="C30" s="15"/>
      <c r="D30" s="18" t="s">
        <v>9</v>
      </c>
      <c r="E30" s="15"/>
      <c r="F30" s="15"/>
      <c r="G30" s="15"/>
    </row>
    <row r="31" spans="1:11" ht="18.75" x14ac:dyDescent="0.3">
      <c r="A31" s="15"/>
      <c r="B31" s="15"/>
      <c r="C31" s="15"/>
      <c r="D31" s="18" t="s">
        <v>11</v>
      </c>
      <c r="E31" s="15"/>
      <c r="F31" s="15"/>
      <c r="G31" s="15"/>
    </row>
  </sheetData>
  <mergeCells count="4">
    <mergeCell ref="B3:C3"/>
    <mergeCell ref="D3:E3"/>
    <mergeCell ref="F3:G3"/>
    <mergeCell ref="B4:K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B7" sqref="B7"/>
    </sheetView>
  </sheetViews>
  <sheetFormatPr defaultRowHeight="15" x14ac:dyDescent="0.25"/>
  <cols>
    <col min="2" max="7" width="9.28515625" bestFit="1" customWidth="1"/>
    <col min="8" max="9" width="9.42578125" bestFit="1" customWidth="1"/>
    <col min="10" max="11" width="9.28515625" bestFit="1" customWidth="1"/>
  </cols>
  <sheetData>
    <row r="1" spans="1:11" ht="26.25" x14ac:dyDescent="0.4">
      <c r="B1" s="13" t="s">
        <v>16</v>
      </c>
    </row>
    <row r="2" spans="1:11" ht="15.75" thickBot="1" x14ac:dyDescent="0.3"/>
    <row r="3" spans="1:11" x14ac:dyDescent="0.25">
      <c r="A3" s="27" t="s">
        <v>0</v>
      </c>
      <c r="B3" s="55">
        <v>10</v>
      </c>
      <c r="C3" s="56"/>
      <c r="D3" s="57">
        <v>16</v>
      </c>
      <c r="E3" s="57"/>
      <c r="F3" s="58">
        <v>25</v>
      </c>
      <c r="G3" s="56"/>
      <c r="H3" s="28">
        <v>40</v>
      </c>
      <c r="I3" s="28">
        <v>63</v>
      </c>
      <c r="J3" s="28">
        <v>100</v>
      </c>
      <c r="K3" s="29">
        <v>160</v>
      </c>
    </row>
    <row r="4" spans="1:11" x14ac:dyDescent="0.25">
      <c r="A4" s="30"/>
      <c r="B4" s="59" t="s">
        <v>13</v>
      </c>
      <c r="C4" s="60"/>
      <c r="D4" s="60"/>
      <c r="E4" s="60"/>
      <c r="F4" s="60"/>
      <c r="G4" s="60"/>
      <c r="H4" s="60"/>
      <c r="I4" s="60"/>
      <c r="J4" s="60"/>
      <c r="K4" s="61"/>
    </row>
    <row r="5" spans="1:11" x14ac:dyDescent="0.25">
      <c r="A5" s="31" t="s">
        <v>1</v>
      </c>
      <c r="B5" s="2" t="s">
        <v>14</v>
      </c>
      <c r="C5" s="1" t="s">
        <v>15</v>
      </c>
      <c r="D5" s="2" t="s">
        <v>14</v>
      </c>
      <c r="E5" s="1" t="s">
        <v>15</v>
      </c>
      <c r="F5" s="2" t="s">
        <v>14</v>
      </c>
      <c r="G5" s="1" t="s">
        <v>15</v>
      </c>
      <c r="H5" s="1" t="s">
        <v>15</v>
      </c>
      <c r="I5" s="1" t="s">
        <v>15</v>
      </c>
      <c r="J5" s="1" t="s">
        <v>15</v>
      </c>
      <c r="K5" s="32" t="s">
        <v>15</v>
      </c>
    </row>
    <row r="6" spans="1:11" x14ac:dyDescent="0.25">
      <c r="A6" s="31">
        <v>15</v>
      </c>
      <c r="B6" s="5">
        <v>491.40000000000003</v>
      </c>
      <c r="C6" s="5">
        <v>546</v>
      </c>
      <c r="D6" s="5">
        <v>491.40000000000003</v>
      </c>
      <c r="E6" s="5">
        <v>546</v>
      </c>
      <c r="F6" s="5">
        <v>491.40000000000003</v>
      </c>
      <c r="G6" s="5">
        <v>546</v>
      </c>
      <c r="H6" s="5">
        <v>546</v>
      </c>
      <c r="I6" s="5">
        <v>840</v>
      </c>
      <c r="J6" s="5">
        <v>840</v>
      </c>
      <c r="K6" s="39">
        <v>840</v>
      </c>
    </row>
    <row r="7" spans="1:11" x14ac:dyDescent="0.25">
      <c r="A7" s="31">
        <v>20</v>
      </c>
      <c r="B7" s="5">
        <v>567</v>
      </c>
      <c r="C7" s="5">
        <v>630</v>
      </c>
      <c r="D7" s="5">
        <v>567</v>
      </c>
      <c r="E7" s="5">
        <v>630</v>
      </c>
      <c r="F7" s="5">
        <v>567</v>
      </c>
      <c r="G7" s="5">
        <v>630</v>
      </c>
      <c r="H7" s="5">
        <v>630</v>
      </c>
      <c r="I7" s="5">
        <v>882</v>
      </c>
      <c r="J7" s="5">
        <v>882</v>
      </c>
      <c r="K7" s="39">
        <v>882</v>
      </c>
    </row>
    <row r="8" spans="1:11" x14ac:dyDescent="0.25">
      <c r="A8" s="31">
        <v>25</v>
      </c>
      <c r="B8" s="5">
        <v>623.70000000000005</v>
      </c>
      <c r="C8" s="5">
        <v>693</v>
      </c>
      <c r="D8" s="5">
        <v>623.70000000000005</v>
      </c>
      <c r="E8" s="5">
        <v>693</v>
      </c>
      <c r="F8" s="5">
        <v>623.70000000000005</v>
      </c>
      <c r="G8" s="5">
        <v>693</v>
      </c>
      <c r="H8" s="5">
        <v>693</v>
      </c>
      <c r="I8" s="5">
        <v>1176</v>
      </c>
      <c r="J8" s="5">
        <v>1176</v>
      </c>
      <c r="K8" s="39">
        <v>1176</v>
      </c>
    </row>
    <row r="9" spans="1:11" x14ac:dyDescent="0.25">
      <c r="A9" s="31">
        <v>32</v>
      </c>
      <c r="B9" s="5">
        <v>850.5</v>
      </c>
      <c r="C9" s="5">
        <v>945</v>
      </c>
      <c r="D9" s="5">
        <v>850.5</v>
      </c>
      <c r="E9" s="5">
        <v>945</v>
      </c>
      <c r="F9" s="5">
        <v>850.5</v>
      </c>
      <c r="G9" s="5">
        <v>945</v>
      </c>
      <c r="H9" s="5">
        <v>945</v>
      </c>
      <c r="I9" s="5">
        <v>1512</v>
      </c>
      <c r="J9" s="5">
        <v>1512</v>
      </c>
      <c r="K9" s="39">
        <v>1512</v>
      </c>
    </row>
    <row r="10" spans="1:11" x14ac:dyDescent="0.25">
      <c r="A10" s="31">
        <v>40</v>
      </c>
      <c r="B10" s="5">
        <v>982.80000000000007</v>
      </c>
      <c r="C10" s="5">
        <v>1092</v>
      </c>
      <c r="D10" s="5">
        <v>982.80000000000007</v>
      </c>
      <c r="E10" s="5">
        <v>1092</v>
      </c>
      <c r="F10" s="5">
        <v>982.80000000000007</v>
      </c>
      <c r="G10" s="5">
        <v>1092</v>
      </c>
      <c r="H10" s="5">
        <v>1092</v>
      </c>
      <c r="I10" s="5">
        <v>1890</v>
      </c>
      <c r="J10" s="5">
        <v>1890</v>
      </c>
      <c r="K10" s="39">
        <v>1890</v>
      </c>
    </row>
    <row r="11" spans="1:11" x14ac:dyDescent="0.25">
      <c r="A11" s="31">
        <v>50</v>
      </c>
      <c r="B11" s="5">
        <v>1096.2</v>
      </c>
      <c r="C11" s="5">
        <v>1218</v>
      </c>
      <c r="D11" s="5">
        <v>1096.2</v>
      </c>
      <c r="E11" s="5">
        <v>1218</v>
      </c>
      <c r="F11" s="5">
        <v>1190.7</v>
      </c>
      <c r="G11" s="5">
        <v>1323</v>
      </c>
      <c r="H11" s="5">
        <v>1323</v>
      </c>
      <c r="I11" s="5">
        <v>1890</v>
      </c>
      <c r="J11" s="5">
        <v>2562</v>
      </c>
      <c r="K11" s="39">
        <v>2562</v>
      </c>
    </row>
    <row r="12" spans="1:11" x14ac:dyDescent="0.25">
      <c r="A12" s="31">
        <v>65</v>
      </c>
      <c r="B12" s="5">
        <v>1417.5</v>
      </c>
      <c r="C12" s="5">
        <v>1575</v>
      </c>
      <c r="D12" s="5">
        <v>1417.5</v>
      </c>
      <c r="E12" s="5">
        <v>1575</v>
      </c>
      <c r="F12" s="5">
        <v>1530.9</v>
      </c>
      <c r="G12" s="5">
        <v>1701</v>
      </c>
      <c r="H12" s="5">
        <v>1701</v>
      </c>
      <c r="I12" s="5">
        <v>2520</v>
      </c>
      <c r="J12" s="3" t="s">
        <v>2</v>
      </c>
      <c r="K12" s="40" t="s">
        <v>2</v>
      </c>
    </row>
    <row r="13" spans="1:11" x14ac:dyDescent="0.25">
      <c r="A13" s="31">
        <v>80</v>
      </c>
      <c r="B13" s="5">
        <v>1871.1000000000001</v>
      </c>
      <c r="C13" s="5">
        <v>2079</v>
      </c>
      <c r="D13" s="5">
        <v>1871.1000000000001</v>
      </c>
      <c r="E13" s="5">
        <v>2079</v>
      </c>
      <c r="F13" s="5">
        <v>2079</v>
      </c>
      <c r="G13" s="5">
        <v>2310</v>
      </c>
      <c r="H13" s="5">
        <v>2310</v>
      </c>
      <c r="I13" s="5">
        <v>3192</v>
      </c>
      <c r="J13" s="3" t="s">
        <v>2</v>
      </c>
      <c r="K13" s="40" t="s">
        <v>2</v>
      </c>
    </row>
    <row r="14" spans="1:11" x14ac:dyDescent="0.25">
      <c r="A14" s="31">
        <v>100</v>
      </c>
      <c r="B14" s="5">
        <v>2211.3000000000002</v>
      </c>
      <c r="C14" s="5">
        <v>2457</v>
      </c>
      <c r="D14" s="5">
        <v>2211.3000000000002</v>
      </c>
      <c r="E14" s="5">
        <v>2457</v>
      </c>
      <c r="F14" s="5">
        <v>2891.7000000000003</v>
      </c>
      <c r="G14" s="5">
        <v>3213</v>
      </c>
      <c r="H14" s="5">
        <v>3213</v>
      </c>
      <c r="I14" s="3" t="s">
        <v>2</v>
      </c>
      <c r="J14" s="3" t="s">
        <v>2</v>
      </c>
      <c r="K14" s="40" t="s">
        <v>2</v>
      </c>
    </row>
    <row r="15" spans="1:11" x14ac:dyDescent="0.25">
      <c r="A15" s="31">
        <v>150</v>
      </c>
      <c r="B15" s="3" t="s">
        <v>2</v>
      </c>
      <c r="C15" s="3" t="s">
        <v>2</v>
      </c>
      <c r="D15" s="3" t="s">
        <v>2</v>
      </c>
      <c r="E15" s="3" t="s">
        <v>2</v>
      </c>
      <c r="F15" s="3" t="s">
        <v>2</v>
      </c>
      <c r="G15" s="3" t="s">
        <v>2</v>
      </c>
      <c r="H15" s="3" t="s">
        <v>2</v>
      </c>
      <c r="I15" s="3" t="s">
        <v>2</v>
      </c>
      <c r="J15" s="3" t="s">
        <v>2</v>
      </c>
      <c r="K15" s="40" t="s">
        <v>4</v>
      </c>
    </row>
    <row r="16" spans="1:11" x14ac:dyDescent="0.25">
      <c r="A16" s="31">
        <v>200</v>
      </c>
      <c r="B16" s="3" t="s">
        <v>2</v>
      </c>
      <c r="C16" s="3" t="s">
        <v>2</v>
      </c>
      <c r="D16" s="3" t="s">
        <v>2</v>
      </c>
      <c r="E16" s="3" t="s">
        <v>2</v>
      </c>
      <c r="F16" s="3" t="s">
        <v>2</v>
      </c>
      <c r="G16" s="3" t="s">
        <v>2</v>
      </c>
      <c r="H16" s="6">
        <v>9296.34</v>
      </c>
      <c r="I16" s="6">
        <v>13944.51</v>
      </c>
      <c r="J16" s="6">
        <v>20665.23</v>
      </c>
      <c r="K16" s="41">
        <v>22859.55</v>
      </c>
    </row>
    <row r="17" spans="1:11" x14ac:dyDescent="0.25">
      <c r="A17" s="31">
        <v>250</v>
      </c>
      <c r="B17" s="6">
        <v>4057.77</v>
      </c>
      <c r="C17" s="6">
        <v>5578.05</v>
      </c>
      <c r="D17" s="6">
        <v>5521.47</v>
      </c>
      <c r="E17" s="6">
        <v>6613.71</v>
      </c>
      <c r="F17" s="6">
        <v>7201.65</v>
      </c>
      <c r="G17" s="6">
        <v>9296.34</v>
      </c>
      <c r="H17" s="6">
        <v>14320.89</v>
      </c>
      <c r="I17" s="6">
        <v>19274.099999999999</v>
      </c>
      <c r="J17" s="6">
        <v>32475.69</v>
      </c>
      <c r="K17" s="41">
        <v>35965.199999999997</v>
      </c>
    </row>
    <row r="18" spans="1:11" x14ac:dyDescent="0.25">
      <c r="A18" s="31">
        <v>300</v>
      </c>
      <c r="B18" s="6">
        <v>4915.08</v>
      </c>
      <c r="C18" s="6">
        <v>7086.03</v>
      </c>
      <c r="D18" s="6">
        <v>6782.22</v>
      </c>
      <c r="E18" s="6">
        <v>8686.26</v>
      </c>
      <c r="F18" s="6">
        <v>9143.82</v>
      </c>
      <c r="G18" s="6">
        <v>12573.06</v>
      </c>
      <c r="H18" s="6">
        <v>21716.880000000001</v>
      </c>
      <c r="I18" s="6">
        <v>25907.489999999998</v>
      </c>
      <c r="J18" s="6">
        <v>48690.78</v>
      </c>
      <c r="K18" s="41">
        <v>53720.25</v>
      </c>
    </row>
    <row r="19" spans="1:11" x14ac:dyDescent="0.25">
      <c r="A19" s="31">
        <v>350</v>
      </c>
      <c r="B19" s="6">
        <v>6039.3</v>
      </c>
      <c r="C19" s="6">
        <v>9143.82</v>
      </c>
      <c r="D19" s="6">
        <v>8718.24</v>
      </c>
      <c r="E19" s="6">
        <v>12191.76</v>
      </c>
      <c r="F19" s="6">
        <v>13087.199999999999</v>
      </c>
      <c r="G19" s="6">
        <v>17526.27</v>
      </c>
      <c r="H19" s="6">
        <v>26670.09</v>
      </c>
      <c r="I19" s="6">
        <v>37565.43</v>
      </c>
      <c r="J19" s="6">
        <v>65149.409999999996</v>
      </c>
      <c r="K19" s="40" t="s">
        <v>3</v>
      </c>
    </row>
    <row r="20" spans="1:11" x14ac:dyDescent="0.25">
      <c r="A20" s="31">
        <v>400</v>
      </c>
      <c r="B20" s="6">
        <v>8191.8</v>
      </c>
      <c r="C20" s="6">
        <v>11430.39</v>
      </c>
      <c r="D20" s="6">
        <v>11810.46</v>
      </c>
      <c r="E20" s="6">
        <v>16382.369999999999</v>
      </c>
      <c r="F20" s="6">
        <v>16992.45</v>
      </c>
      <c r="G20" s="6">
        <v>24688.560000000001</v>
      </c>
      <c r="H20" s="6">
        <v>40689.629999999997</v>
      </c>
      <c r="I20" s="6">
        <v>51738.720000000001</v>
      </c>
      <c r="J20" s="6">
        <v>82446.899999999994</v>
      </c>
      <c r="K20" s="40" t="s">
        <v>3</v>
      </c>
    </row>
    <row r="21" spans="1:11" x14ac:dyDescent="0.25">
      <c r="A21" s="31">
        <v>500</v>
      </c>
      <c r="B21" s="6">
        <v>10554.63</v>
      </c>
      <c r="C21" s="6">
        <v>14934.66</v>
      </c>
      <c r="D21" s="6">
        <v>21716.880000000001</v>
      </c>
      <c r="E21" s="6">
        <v>27050.16</v>
      </c>
      <c r="F21" s="6">
        <v>27202.68</v>
      </c>
      <c r="G21" s="6">
        <v>33527.339999999997</v>
      </c>
      <c r="H21" s="6">
        <v>50291.01</v>
      </c>
      <c r="I21" s="6">
        <v>73150.559999999998</v>
      </c>
      <c r="J21" s="3" t="s">
        <v>3</v>
      </c>
      <c r="K21" s="40" t="s">
        <v>3</v>
      </c>
    </row>
    <row r="22" spans="1:11" x14ac:dyDescent="0.25">
      <c r="A22" s="31">
        <v>600</v>
      </c>
      <c r="B22" s="6">
        <v>15010.92</v>
      </c>
      <c r="C22" s="6">
        <v>18592.68</v>
      </c>
      <c r="D22" s="6">
        <v>30479.399999999998</v>
      </c>
      <c r="E22" s="6">
        <v>37717.949999999997</v>
      </c>
      <c r="F22" s="6">
        <v>34670.01</v>
      </c>
      <c r="G22" s="6">
        <v>46481.7</v>
      </c>
      <c r="H22" s="6">
        <v>68578.649999999994</v>
      </c>
      <c r="I22" s="6">
        <v>102487.29</v>
      </c>
      <c r="J22" s="3" t="s">
        <v>3</v>
      </c>
      <c r="K22" s="40" t="s">
        <v>3</v>
      </c>
    </row>
    <row r="23" spans="1:11" x14ac:dyDescent="0.25">
      <c r="A23" s="31">
        <v>700</v>
      </c>
      <c r="B23" s="6">
        <v>22670.13</v>
      </c>
      <c r="C23" s="6">
        <v>24841.079999999998</v>
      </c>
      <c r="D23" s="6">
        <v>32079.63</v>
      </c>
      <c r="E23" s="6">
        <v>40347.69</v>
      </c>
      <c r="F23" s="6">
        <v>48385.74</v>
      </c>
      <c r="G23" s="6">
        <v>63625.440000000002</v>
      </c>
      <c r="H23" s="6">
        <v>86866.29</v>
      </c>
      <c r="I23" s="6">
        <v>114679.05</v>
      </c>
      <c r="J23" s="3" t="s">
        <v>3</v>
      </c>
      <c r="K23" s="40" t="s">
        <v>3</v>
      </c>
    </row>
    <row r="24" spans="1:11" x14ac:dyDescent="0.25">
      <c r="A24" s="31">
        <v>800</v>
      </c>
      <c r="B24" s="6">
        <v>30174.36</v>
      </c>
      <c r="C24" s="6">
        <v>33527.339999999997</v>
      </c>
      <c r="D24" s="6">
        <v>39775.74</v>
      </c>
      <c r="E24" s="6">
        <v>49909.71</v>
      </c>
      <c r="F24" s="6">
        <v>69150.600000000006</v>
      </c>
      <c r="G24" s="6">
        <v>81533.009999999995</v>
      </c>
      <c r="H24" s="6">
        <v>130948.26</v>
      </c>
      <c r="I24" s="6">
        <v>176399.22</v>
      </c>
      <c r="J24" s="3" t="s">
        <v>3</v>
      </c>
      <c r="K24" s="40" t="s">
        <v>3</v>
      </c>
    </row>
    <row r="25" spans="1:11" x14ac:dyDescent="0.25">
      <c r="A25" s="31">
        <v>1000</v>
      </c>
      <c r="B25" s="6">
        <v>45109.02</v>
      </c>
      <c r="C25" s="6">
        <v>45337.8</v>
      </c>
      <c r="D25" s="6">
        <v>68349.87</v>
      </c>
      <c r="E25" s="6">
        <v>79246.44</v>
      </c>
      <c r="F25" s="3" t="s">
        <v>2</v>
      </c>
      <c r="G25" s="3" t="s">
        <v>2</v>
      </c>
      <c r="H25" s="3" t="s">
        <v>2</v>
      </c>
      <c r="I25" s="3" t="s">
        <v>2</v>
      </c>
      <c r="J25" s="3" t="s">
        <v>3</v>
      </c>
      <c r="K25" s="40" t="s">
        <v>3</v>
      </c>
    </row>
    <row r="26" spans="1:11" ht="15.75" thickBot="1" x14ac:dyDescent="0.3">
      <c r="A26" s="33">
        <v>1200</v>
      </c>
      <c r="B26" s="42" t="s">
        <v>2</v>
      </c>
      <c r="C26" s="42" t="s">
        <v>2</v>
      </c>
      <c r="D26" s="42" t="s">
        <v>2</v>
      </c>
      <c r="E26" s="42" t="s">
        <v>2</v>
      </c>
      <c r="F26" s="42" t="s">
        <v>2</v>
      </c>
      <c r="G26" s="42" t="s">
        <v>2</v>
      </c>
      <c r="H26" s="42" t="s">
        <v>2</v>
      </c>
      <c r="I26" s="42" t="s">
        <v>2</v>
      </c>
      <c r="J26" s="42"/>
      <c r="K26" s="43"/>
    </row>
    <row r="28" spans="1:11" ht="18.75" x14ac:dyDescent="0.3">
      <c r="A28" s="11"/>
      <c r="B28" s="19"/>
      <c r="C28" s="19" t="s">
        <v>12</v>
      </c>
      <c r="D28" s="19"/>
      <c r="E28" s="11"/>
    </row>
    <row r="30" spans="1:11" ht="18.75" x14ac:dyDescent="0.3">
      <c r="A30" s="15"/>
      <c r="B30" s="15"/>
      <c r="C30" s="15"/>
      <c r="D30" s="18" t="s">
        <v>9</v>
      </c>
      <c r="E30" s="15"/>
      <c r="F30" s="15"/>
      <c r="G30" s="15"/>
    </row>
    <row r="31" spans="1:11" ht="18.75" x14ac:dyDescent="0.3">
      <c r="A31" s="15"/>
      <c r="B31" s="15"/>
      <c r="C31" s="15"/>
      <c r="D31" s="18" t="s">
        <v>11</v>
      </c>
      <c r="E31" s="15"/>
      <c r="F31" s="15"/>
      <c r="G31" s="15"/>
    </row>
  </sheetData>
  <mergeCells count="4">
    <mergeCell ref="B3:C3"/>
    <mergeCell ref="D3:E3"/>
    <mergeCell ref="F3:G3"/>
    <mergeCell ref="B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Тит.лист</vt:lpstr>
      <vt:lpstr>Прайс ст.20</vt:lpstr>
      <vt:lpstr>Ст. 09Г2С</vt:lpstr>
      <vt:lpstr>Ст. 12Х18Н10Т</vt:lpstr>
      <vt:lpstr>Ст. 10Х17Н13М2Т</vt:lpstr>
      <vt:lpstr>Ст. 13ХФА</vt:lpstr>
      <vt:lpstr>Ст. 15Х5М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Рустам</dc:creator>
  <cp:lastModifiedBy>124</cp:lastModifiedBy>
  <cp:lastPrinted>2012-11-19T03:40:30Z</cp:lastPrinted>
  <dcterms:created xsi:type="dcterms:W3CDTF">2012-11-18T12:15:11Z</dcterms:created>
  <dcterms:modified xsi:type="dcterms:W3CDTF">2012-12-18T02:43:47Z</dcterms:modified>
</cp:coreProperties>
</file>